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xr:revisionPtr revIDLastSave="0" documentId="8_{E0FDAF31-1591-4677-8EAE-354DF789BF8A}" xr6:coauthVersionLast="47" xr6:coauthVersionMax="47" xr10:uidLastSave="{00000000-0000-0000-0000-000000000000}"/>
  <bookViews>
    <workbookView xWindow="-120" yWindow="-120" windowWidth="29040" windowHeight="17640" firstSheet="1" activeTab="1" xr2:uid="{30842DF8-034F-4A1C-AE97-1482C62C1823}"/>
  </bookViews>
  <sheets>
    <sheet name="Sheet1" sheetId="1" r:id="rId1"/>
    <sheet name="MS-10UD-7" sheetId="2" r:id="rId2"/>
  </sheets>
  <definedNames>
    <definedName name="_xlnm.Print_Area" localSheetId="1">'MS-10UD-7'!$B$2:$L$39,'MS-10UD-7'!$B$42:$L$70,'MS-10UD-7'!$B$73:$L$114,'MS-10UD-7'!$B$116:$L$128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2" l="1"/>
  <c r="L155" i="2" s="1"/>
  <c r="G155" i="2"/>
  <c r="H154" i="2"/>
  <c r="L154" i="2" s="1"/>
  <c r="G154" i="2"/>
  <c r="L153" i="2"/>
  <c r="H153" i="2"/>
  <c r="G153" i="2"/>
  <c r="L152" i="2"/>
  <c r="H152" i="2"/>
  <c r="G152" i="2"/>
  <c r="H151" i="2"/>
  <c r="L151" i="2" s="1"/>
  <c r="G151" i="2"/>
  <c r="H150" i="2"/>
  <c r="L150" i="2" s="1"/>
  <c r="G150" i="2"/>
  <c r="L149" i="2"/>
  <c r="H149" i="2"/>
  <c r="G149" i="2"/>
  <c r="L148" i="2"/>
  <c r="H148" i="2"/>
  <c r="G148" i="2"/>
  <c r="H147" i="2"/>
  <c r="L147" i="2" s="1"/>
  <c r="G147" i="2"/>
  <c r="H146" i="2"/>
  <c r="L146" i="2" s="1"/>
  <c r="L156" i="2" s="1"/>
  <c r="G146" i="2"/>
  <c r="G156" i="2" s="1"/>
  <c r="H141" i="2"/>
  <c r="L141" i="2" s="1"/>
  <c r="G141" i="2"/>
  <c r="H140" i="2"/>
  <c r="L140" i="2" s="1"/>
  <c r="G140" i="2"/>
  <c r="L139" i="2"/>
  <c r="H139" i="2"/>
  <c r="G139" i="2"/>
  <c r="L138" i="2"/>
  <c r="H138" i="2"/>
  <c r="G138" i="2"/>
  <c r="H137" i="2"/>
  <c r="L137" i="2" s="1"/>
  <c r="G137" i="2"/>
  <c r="H136" i="2"/>
  <c r="L136" i="2" s="1"/>
  <c r="G136" i="2"/>
  <c r="L135" i="2"/>
  <c r="H135" i="2"/>
  <c r="G135" i="2"/>
  <c r="L134" i="2"/>
  <c r="H134" i="2"/>
  <c r="G134" i="2"/>
  <c r="H133" i="2"/>
  <c r="L133" i="2" s="1"/>
  <c r="G133" i="2"/>
  <c r="H132" i="2"/>
  <c r="L132" i="2" s="1"/>
  <c r="L142" i="2" s="1"/>
  <c r="G132" i="2"/>
  <c r="G142" i="2" s="1"/>
  <c r="H127" i="2"/>
  <c r="L127" i="2" s="1"/>
  <c r="G127" i="2"/>
  <c r="H126" i="2"/>
  <c r="L126" i="2" s="1"/>
  <c r="G126" i="2"/>
  <c r="L125" i="2"/>
  <c r="H125" i="2"/>
  <c r="G125" i="2"/>
  <c r="L124" i="2"/>
  <c r="H124" i="2"/>
  <c r="G124" i="2"/>
  <c r="H123" i="2"/>
  <c r="L123" i="2" s="1"/>
  <c r="G123" i="2"/>
  <c r="H122" i="2"/>
  <c r="L122" i="2" s="1"/>
  <c r="G122" i="2"/>
  <c r="L121" i="2"/>
  <c r="H121" i="2"/>
  <c r="G121" i="2"/>
  <c r="L120" i="2"/>
  <c r="H120" i="2"/>
  <c r="G120" i="2"/>
  <c r="H119" i="2"/>
  <c r="L119" i="2" s="1"/>
  <c r="G119" i="2"/>
  <c r="H118" i="2"/>
  <c r="L118" i="2" s="1"/>
  <c r="L128" i="2" s="1"/>
  <c r="G118" i="2"/>
  <c r="G128" i="2" s="1"/>
  <c r="H113" i="2"/>
  <c r="L113" i="2" s="1"/>
  <c r="G113" i="2"/>
  <c r="H112" i="2"/>
  <c r="L112" i="2" s="1"/>
  <c r="G112" i="2"/>
  <c r="L111" i="2"/>
  <c r="H111" i="2"/>
  <c r="G111" i="2"/>
  <c r="L110" i="2"/>
  <c r="H110" i="2"/>
  <c r="G110" i="2"/>
  <c r="H109" i="2"/>
  <c r="L109" i="2" s="1"/>
  <c r="G109" i="2"/>
  <c r="H108" i="2"/>
  <c r="L108" i="2" s="1"/>
  <c r="G108" i="2"/>
  <c r="L107" i="2"/>
  <c r="H107" i="2"/>
  <c r="G107" i="2"/>
  <c r="L106" i="2"/>
  <c r="H106" i="2"/>
  <c r="G106" i="2"/>
  <c r="H105" i="2"/>
  <c r="L105" i="2" s="1"/>
  <c r="G105" i="2"/>
  <c r="H104" i="2"/>
  <c r="L104" i="2" s="1"/>
  <c r="L114" i="2" s="1"/>
  <c r="G104" i="2"/>
  <c r="G114" i="2" s="1"/>
  <c r="H99" i="2"/>
  <c r="L99" i="2" s="1"/>
  <c r="G99" i="2"/>
  <c r="H98" i="2"/>
  <c r="L98" i="2" s="1"/>
  <c r="G98" i="2"/>
  <c r="L97" i="2"/>
  <c r="H97" i="2"/>
  <c r="G97" i="2"/>
  <c r="L96" i="2"/>
  <c r="H96" i="2"/>
  <c r="G96" i="2"/>
  <c r="H95" i="2"/>
  <c r="L95" i="2" s="1"/>
  <c r="G95" i="2"/>
  <c r="H94" i="2"/>
  <c r="L94" i="2" s="1"/>
  <c r="G94" i="2"/>
  <c r="L93" i="2"/>
  <c r="H93" i="2"/>
  <c r="G93" i="2"/>
  <c r="L92" i="2"/>
  <c r="H92" i="2"/>
  <c r="G92" i="2"/>
  <c r="H91" i="2"/>
  <c r="L91" i="2" s="1"/>
  <c r="G91" i="2"/>
  <c r="H90" i="2"/>
  <c r="L90" i="2" s="1"/>
  <c r="L100" i="2" s="1"/>
  <c r="G90" i="2"/>
  <c r="G100" i="2" s="1"/>
  <c r="H85" i="2"/>
  <c r="L85" i="2" s="1"/>
  <c r="G85" i="2"/>
  <c r="H84" i="2"/>
  <c r="L84" i="2" s="1"/>
  <c r="G84" i="2"/>
  <c r="L83" i="2"/>
  <c r="H83" i="2"/>
  <c r="G83" i="2"/>
  <c r="L82" i="2"/>
  <c r="H82" i="2"/>
  <c r="G82" i="2"/>
  <c r="H81" i="2"/>
  <c r="L81" i="2" s="1"/>
  <c r="G81" i="2"/>
  <c r="L80" i="2"/>
  <c r="H80" i="2"/>
  <c r="G80" i="2"/>
  <c r="L79" i="2"/>
  <c r="H79" i="2"/>
  <c r="G79" i="2"/>
  <c r="L78" i="2"/>
  <c r="H78" i="2"/>
  <c r="G78" i="2"/>
  <c r="H77" i="2"/>
  <c r="L77" i="2" s="1"/>
  <c r="G77" i="2"/>
  <c r="H76" i="2"/>
  <c r="L76" i="2" s="1"/>
  <c r="G76" i="2"/>
  <c r="B68" i="2"/>
  <c r="B67" i="2"/>
  <c r="B66" i="2"/>
  <c r="B65" i="2"/>
  <c r="L55" i="2"/>
  <c r="I53" i="2"/>
  <c r="I50" i="2"/>
  <c r="L38" i="2"/>
  <c r="G38" i="2"/>
  <c r="L37" i="2"/>
  <c r="G37" i="2"/>
  <c r="L36" i="2"/>
  <c r="G36" i="2"/>
  <c r="L35" i="2"/>
  <c r="G35" i="2"/>
  <c r="L34" i="2"/>
  <c r="G34" i="2"/>
  <c r="L33" i="2"/>
  <c r="G33" i="2"/>
  <c r="L31" i="2"/>
  <c r="H31" i="2"/>
  <c r="G31" i="2"/>
  <c r="H30" i="2"/>
  <c r="L30" i="2" s="1"/>
  <c r="G30" i="2"/>
  <c r="H29" i="2"/>
  <c r="L29" i="2" s="1"/>
  <c r="G29" i="2"/>
  <c r="L28" i="2"/>
  <c r="H28" i="2"/>
  <c r="G28" i="2"/>
  <c r="L27" i="2"/>
  <c r="H27" i="2"/>
  <c r="G27" i="2"/>
  <c r="H25" i="2"/>
  <c r="L25" i="2" s="1"/>
  <c r="G25" i="2"/>
  <c r="L24" i="2"/>
  <c r="G23" i="2"/>
  <c r="L21" i="2"/>
  <c r="H21" i="2"/>
  <c r="G21" i="2"/>
  <c r="L20" i="2"/>
  <c r="H20" i="2"/>
  <c r="G20" i="2"/>
  <c r="H19" i="2"/>
  <c r="L19" i="2" s="1"/>
  <c r="G19" i="2"/>
  <c r="H18" i="2"/>
  <c r="L18" i="2" s="1"/>
  <c r="G18" i="2"/>
  <c r="L17" i="2"/>
  <c r="H17" i="2"/>
  <c r="G17" i="2"/>
  <c r="L16" i="2"/>
  <c r="H16" i="2"/>
  <c r="G16" i="2"/>
  <c r="H15" i="2"/>
  <c r="L15" i="2" s="1"/>
  <c r="G15" i="2"/>
  <c r="H14" i="2"/>
  <c r="L14" i="2" s="1"/>
  <c r="G14" i="2"/>
  <c r="L12" i="2"/>
  <c r="H12" i="2"/>
  <c r="G12" i="2"/>
  <c r="L11" i="2"/>
  <c r="H11" i="2"/>
  <c r="G11" i="2"/>
  <c r="H10" i="2"/>
  <c r="L10" i="2" s="1"/>
  <c r="G10" i="2"/>
  <c r="H9" i="2"/>
  <c r="L9" i="2" s="1"/>
  <c r="G9" i="2"/>
  <c r="L8" i="2"/>
  <c r="H8" i="2"/>
  <c r="G8" i="2"/>
  <c r="L86" i="2" l="1"/>
  <c r="G86" i="2"/>
  <c r="G39" i="2"/>
  <c r="E50" i="2" s="1"/>
  <c r="L50" i="2" s="1"/>
  <c r="L39" i="2"/>
  <c r="B70" i="2" l="1"/>
  <c r="E53" i="2"/>
  <c r="L53" i="2" s="1"/>
  <c r="L54" i="2" s="1"/>
  <c r="L56" i="2" s="1"/>
  <c r="B62" i="2" l="1"/>
  <c r="H58" i="2"/>
  <c r="B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e650312</author>
  </authors>
  <commentList>
    <comment ref="B17" authorId="0" shapeId="0" xr:uid="{CDDBA0A6-6573-439D-BE59-811584C493A6}">
      <text>
        <r>
          <rPr>
            <sz val="8"/>
            <color indexed="81"/>
            <rFont val="Tahoma"/>
            <family val="2"/>
          </rPr>
          <t xml:space="preserve">Remember to select the number for LED's for each ANN-I/O that is added (Maximum 40 LEDs per ANN-I/O).
</t>
        </r>
      </text>
    </comment>
    <comment ref="B18" authorId="0" shapeId="0" xr:uid="{30FD6F39-6B32-4DB3-B878-6EC5F70F1D39}">
      <text>
        <r>
          <rPr>
            <sz val="8"/>
            <color indexed="81"/>
            <rFont val="Tahoma"/>
            <family val="2"/>
          </rPr>
          <t>Maximum 40 LEDs for each ANN-I/O.</t>
        </r>
      </text>
    </comment>
    <comment ref="B23" authorId="1" shapeId="0" xr:uid="{776BBF05-7DCD-47EA-9BE1-19BF952AD487}">
      <text>
        <r>
          <rPr>
            <sz val="9"/>
            <color indexed="81"/>
            <rFont val="Tahoma"/>
            <family val="2"/>
          </rPr>
          <t>Includes 2-wire and 4-Wire detectors.</t>
        </r>
      </text>
    </comment>
    <comment ref="H49" authorId="0" shapeId="0" xr:uid="{20776F22-A50D-49FF-AF45-21A54A7E63AA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52" authorId="0" shapeId="0" xr:uid="{11DD42AE-8395-4EFB-B516-A1C8465E1738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55" authorId="0" shapeId="0" xr:uid="{91E37C89-93A6-46CA-806B-0E1DD8ABB888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sharedStrings.xml><?xml version="1.0" encoding="utf-8"?>
<sst xmlns="http://schemas.openxmlformats.org/spreadsheetml/2006/main" count="481" uniqueCount="82">
  <si>
    <t>MS-10UD-7 Battery Calculation</t>
  </si>
  <si>
    <t>Secondary Power Source Requirements</t>
  </si>
  <si>
    <t>5 Minutes</t>
  </si>
  <si>
    <t>24 Hours</t>
  </si>
  <si>
    <t>10 Minutes</t>
  </si>
  <si>
    <t>48 Hours</t>
  </si>
  <si>
    <t>Standby Current (amps)</t>
  </si>
  <si>
    <t>Secondary Alarm Current (amps)</t>
  </si>
  <si>
    <t>15 Minutes</t>
  </si>
  <si>
    <t>60 Hours</t>
  </si>
  <si>
    <t>Device Type</t>
  </si>
  <si>
    <t>Qty</t>
  </si>
  <si>
    <t>Current Draw</t>
  </si>
  <si>
    <t xml:space="preserve">Total </t>
  </si>
  <si>
    <t>20 Minutes</t>
  </si>
  <si>
    <t>72 Hours</t>
  </si>
  <si>
    <t>1. System</t>
  </si>
  <si>
    <t>25 Minutes</t>
  </si>
  <si>
    <t>90 Hours</t>
  </si>
  <si>
    <t>Main Circuit Board</t>
  </si>
  <si>
    <t>x</t>
  </si>
  <si>
    <t>=</t>
  </si>
  <si>
    <t>30 Minutes</t>
  </si>
  <si>
    <t>4XTMF</t>
  </si>
  <si>
    <t>45 Minutes</t>
  </si>
  <si>
    <t>CAC-5X</t>
  </si>
  <si>
    <t>60 Minutes</t>
  </si>
  <si>
    <t>IPDACT-2</t>
  </si>
  <si>
    <t>90 Minutes</t>
  </si>
  <si>
    <t>IPDACT-2UD</t>
  </si>
  <si>
    <t>120 Minutes</t>
  </si>
  <si>
    <t>2. Annunciators</t>
  </si>
  <si>
    <t>180 Minutes</t>
  </si>
  <si>
    <t>ANN-80</t>
  </si>
  <si>
    <t>240 minutes</t>
  </si>
  <si>
    <t>ANN-80-W</t>
  </si>
  <si>
    <t>ANN-RLY</t>
  </si>
  <si>
    <t>ANN-I/O</t>
  </si>
  <si>
    <t>ANN-I/O LEDs</t>
  </si>
  <si>
    <t>ANN-S/PG</t>
  </si>
  <si>
    <t>ANN-LED</t>
  </si>
  <si>
    <t>ANN-RLED</t>
  </si>
  <si>
    <t>3. Resettable Power</t>
  </si>
  <si>
    <t>Conventional Detectors</t>
  </si>
  <si>
    <t>IDC's Used Minus 1</t>
  </si>
  <si>
    <t>EOLR-1</t>
  </si>
  <si>
    <t>4. Other Devices</t>
  </si>
  <si>
    <t>Miscellaneous Device 1</t>
  </si>
  <si>
    <t>Miscellaneous Device 2</t>
  </si>
  <si>
    <t>Miscellaneous Device 3</t>
  </si>
  <si>
    <t>Miscellaneous Device 4</t>
  </si>
  <si>
    <t>Miscellaneous Device 5</t>
  </si>
  <si>
    <t>5. Notification Appliances</t>
  </si>
  <si>
    <t>NAC 1</t>
  </si>
  <si>
    <t>NAC 2</t>
  </si>
  <si>
    <t>NAC 3</t>
  </si>
  <si>
    <t>NAC 4</t>
  </si>
  <si>
    <t>Resettable 1</t>
  </si>
  <si>
    <t>Non-Resettable 1</t>
  </si>
  <si>
    <t xml:space="preserve">Total Standby Load </t>
  </si>
  <si>
    <t xml:space="preserve">Total Alarm Load  </t>
  </si>
  <si>
    <r>
      <t xml:space="preserve">Note 1: You are </t>
    </r>
    <r>
      <rPr>
        <b/>
        <sz val="10"/>
        <rFont val="Arial"/>
        <family val="2"/>
      </rPr>
      <t>fully responsible for verifying these calculations</t>
    </r>
    <r>
      <rPr>
        <sz val="10"/>
        <rFont val="Arial"/>
        <family val="2"/>
      </rPr>
      <t>.</t>
    </r>
  </si>
  <si>
    <r>
      <t xml:space="preserve">Note 2: Use the dropdowns in the </t>
    </r>
    <r>
      <rPr>
        <b/>
        <sz val="10"/>
        <rFont val="Arial"/>
        <family val="2"/>
      </rPr>
      <t>yellow</t>
    </r>
    <r>
      <rPr>
        <sz val="10"/>
        <rFont val="Arial"/>
        <family val="2"/>
      </rPr>
      <t xml:space="preserve"> cells to enter values.</t>
    </r>
  </si>
  <si>
    <t>Calculation in Total Sheet</t>
  </si>
  <si>
    <t>Required Standby Time in Hours</t>
  </si>
  <si>
    <t>Standby Load Current</t>
  </si>
  <si>
    <t>Required Alarm Time in Minutes</t>
  </si>
  <si>
    <t>Alarm Load Current (Amps)</t>
  </si>
  <si>
    <t xml:space="preserve"> Total Current Load </t>
  </si>
  <si>
    <t xml:space="preserve">Multiply by the Derating Factor </t>
  </si>
  <si>
    <t xml:space="preserve">Total Ampere Hours Required </t>
  </si>
  <si>
    <t xml:space="preserve">Recommended Batteries: </t>
  </si>
  <si>
    <t>Battery Check</t>
  </si>
  <si>
    <t>Current Draw Check</t>
  </si>
  <si>
    <t>MS-10UD-7 Control Panel:</t>
  </si>
  <si>
    <t>MS-10UD-7 Circuit Detail</t>
  </si>
  <si>
    <t>Device</t>
  </si>
  <si>
    <t>Non-Alarm Draw</t>
  </si>
  <si>
    <t>Alarm Draw</t>
  </si>
  <si>
    <t>P2RL @ 75 Candela</t>
  </si>
  <si>
    <t>PC2RL @ 75 Candela</t>
  </si>
  <si>
    <t>SRL @ 15 Candela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</si>
</sst>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0000\ &quot;Amps&quot;"/>
    <numFmt numFmtId="166" formatCode="0.000\ &quot;AH&quot;"/>
    <numFmt numFmtId="167" formatCode="\x\ 0.00"/>
    <numFmt numFmtId="168" formatCode="0.00\ &quot;AH&quot;"/>
    <numFmt numFmtId="169" formatCode="0.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20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/>
    <xf numFmtId="0" fontId="1" fillId="0" borderId="5" xfId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7" xfId="1" applyBorder="1"/>
    <xf numFmtId="0" fontId="1" fillId="0" borderId="8" xfId="1" applyBorder="1"/>
    <xf numFmtId="0" fontId="4" fillId="3" borderId="9" xfId="1" applyFont="1" applyFill="1" applyBorder="1"/>
    <xf numFmtId="0" fontId="5" fillId="3" borderId="10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center"/>
    </xf>
    <xf numFmtId="0" fontId="6" fillId="0" borderId="21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5" xfId="1" applyFont="1" applyBorder="1" applyAlignment="1">
      <alignment horizontal="left"/>
    </xf>
    <xf numFmtId="0" fontId="7" fillId="0" borderId="22" xfId="1" applyFont="1" applyBorder="1"/>
    <xf numFmtId="0" fontId="7" fillId="0" borderId="22" xfId="1" applyFont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164" fontId="8" fillId="0" borderId="24" xfId="1" applyNumberFormat="1" applyFont="1" applyBorder="1" applyAlignment="1" applyProtection="1">
      <alignment horizontal="center"/>
      <protection hidden="1"/>
    </xf>
    <xf numFmtId="0" fontId="7" fillId="1" borderId="22" xfId="1" applyFont="1" applyFill="1" applyBorder="1" applyAlignment="1">
      <alignment horizontal="center"/>
    </xf>
    <xf numFmtId="164" fontId="7" fillId="1" borderId="22" xfId="1" applyNumberFormat="1" applyFont="1" applyFill="1" applyBorder="1" applyAlignment="1">
      <alignment horizontal="center"/>
    </xf>
    <xf numFmtId="164" fontId="7" fillId="1" borderId="23" xfId="1" applyNumberFormat="1" applyFont="1" applyFill="1" applyBorder="1" applyAlignment="1">
      <alignment horizontal="center"/>
    </xf>
    <xf numFmtId="0" fontId="7" fillId="0" borderId="25" xfId="1" applyFont="1" applyBorder="1"/>
    <xf numFmtId="0" fontId="7" fillId="0" borderId="25" xfId="1" applyFont="1" applyBorder="1" applyAlignment="1">
      <alignment horizontal="center"/>
    </xf>
    <xf numFmtId="164" fontId="7" fillId="0" borderId="25" xfId="1" applyNumberFormat="1" applyFont="1" applyBorder="1" applyAlignment="1">
      <alignment horizontal="center"/>
    </xf>
    <xf numFmtId="164" fontId="7" fillId="0" borderId="26" xfId="1" applyNumberFormat="1" applyFont="1" applyBorder="1" applyAlignment="1">
      <alignment horizontal="center"/>
    </xf>
    <xf numFmtId="164" fontId="7" fillId="0" borderId="27" xfId="1" applyNumberFormat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8" fillId="0" borderId="28" xfId="1" applyFont="1" applyBorder="1"/>
    <xf numFmtId="0" fontId="7" fillId="0" borderId="29" xfId="1" applyFont="1" applyBorder="1" applyAlignment="1">
      <alignment horizontal="center"/>
    </xf>
    <xf numFmtId="164" fontId="7" fillId="0" borderId="29" xfId="1" applyNumberFormat="1" applyFont="1" applyBorder="1" applyAlignment="1">
      <alignment horizontal="center"/>
    </xf>
    <xf numFmtId="164" fontId="7" fillId="0" borderId="30" xfId="1" applyNumberFormat="1" applyFont="1" applyBorder="1" applyAlignment="1">
      <alignment horizontal="center"/>
    </xf>
    <xf numFmtId="0" fontId="8" fillId="0" borderId="31" xfId="1" applyFont="1" applyBorder="1"/>
    <xf numFmtId="0" fontId="8" fillId="0" borderId="32" xfId="1" applyFont="1" applyBorder="1"/>
    <xf numFmtId="0" fontId="7" fillId="0" borderId="33" xfId="1" applyFont="1" applyBorder="1" applyAlignment="1">
      <alignment horizontal="center"/>
    </xf>
    <xf numFmtId="164" fontId="7" fillId="0" borderId="34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7" fillId="0" borderId="29" xfId="1" applyFont="1" applyBorder="1"/>
    <xf numFmtId="0" fontId="7" fillId="4" borderId="21" xfId="1" applyFont="1" applyFill="1" applyBorder="1" applyAlignment="1">
      <alignment horizontal="center"/>
    </xf>
    <xf numFmtId="0" fontId="7" fillId="4" borderId="0" xfId="1" applyFont="1" applyFill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10" fillId="0" borderId="1" xfId="1" applyFont="1" applyBorder="1" applyAlignment="1">
      <alignment horizontal="right"/>
    </xf>
    <xf numFmtId="0" fontId="11" fillId="0" borderId="2" xfId="1" applyFont="1" applyBorder="1" applyAlignment="1">
      <alignment horizontal="right"/>
    </xf>
    <xf numFmtId="164" fontId="6" fillId="0" borderId="24" xfId="1" applyNumberFormat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2" fillId="0" borderId="0" xfId="1" applyFont="1"/>
    <xf numFmtId="0" fontId="12" fillId="0" borderId="0" xfId="1" applyFont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" fillId="2" borderId="1" xfId="1" applyFill="1" applyBorder="1" applyAlignment="1">
      <alignment horizontal="left" vertical="top" wrapText="1"/>
    </xf>
    <xf numFmtId="0" fontId="1" fillId="2" borderId="2" xfId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0" fontId="1" fillId="2" borderId="1" xfId="1" applyFill="1" applyBorder="1" applyAlignment="1">
      <alignment horizontal="left"/>
    </xf>
    <xf numFmtId="0" fontId="1" fillId="2" borderId="2" xfId="1" applyFill="1" applyBorder="1" applyAlignment="1">
      <alignment horizontal="left"/>
    </xf>
    <xf numFmtId="0" fontId="1" fillId="2" borderId="3" xfId="1" applyFill="1" applyBorder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2" borderId="6" xfId="1" applyFill="1" applyBorder="1"/>
    <xf numFmtId="0" fontId="1" fillId="2" borderId="7" xfId="1" applyFill="1" applyBorder="1"/>
    <xf numFmtId="0" fontId="1" fillId="2" borderId="8" xfId="1" applyFill="1" applyBorder="1"/>
    <xf numFmtId="0" fontId="1" fillId="0" borderId="4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7" xfId="1" applyBorder="1" applyAlignment="1">
      <alignment horizontal="center"/>
    </xf>
    <xf numFmtId="0" fontId="14" fillId="3" borderId="38" xfId="1" applyFont="1" applyFill="1" applyBorder="1" applyAlignment="1">
      <alignment horizontal="center"/>
    </xf>
    <xf numFmtId="0" fontId="14" fillId="3" borderId="0" xfId="1" applyFont="1" applyFill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1" fillId="5" borderId="2" xfId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11" fillId="0" borderId="3" xfId="1" applyFont="1" applyBorder="1" applyAlignment="1">
      <alignment horizontal="left"/>
    </xf>
    <xf numFmtId="165" fontId="11" fillId="0" borderId="2" xfId="1" applyNumberFormat="1" applyFont="1" applyBorder="1" applyAlignment="1">
      <alignment horizontal="center"/>
    </xf>
    <xf numFmtId="165" fontId="11" fillId="0" borderId="3" xfId="1" applyNumberFormat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4" xfId="1" applyBorder="1" applyAlignment="1">
      <alignment horizontal="center"/>
    </xf>
    <xf numFmtId="166" fontId="1" fillId="0" borderId="24" xfId="1" applyNumberFormat="1" applyBorder="1"/>
    <xf numFmtId="0" fontId="1" fillId="5" borderId="1" xfId="1" applyFill="1" applyBorder="1" applyAlignment="1" applyProtection="1">
      <alignment horizontal="center"/>
      <protection locked="0"/>
    </xf>
    <xf numFmtId="0" fontId="1" fillId="5" borderId="2" xfId="1" applyFill="1" applyBorder="1" applyAlignment="1" applyProtection="1">
      <alignment horizontal="center"/>
      <protection locked="0"/>
    </xf>
    <xf numFmtId="0" fontId="1" fillId="5" borderId="3" xfId="1" applyFill="1" applyBorder="1" applyAlignment="1" applyProtection="1">
      <alignment horizontal="center"/>
      <protection locked="0"/>
    </xf>
    <xf numFmtId="0" fontId="11" fillId="0" borderId="4" xfId="1" applyFont="1" applyBorder="1" applyAlignment="1">
      <alignment horizontal="left"/>
    </xf>
    <xf numFmtId="0" fontId="11" fillId="0" borderId="36" xfId="1" applyFont="1" applyBorder="1" applyAlignment="1">
      <alignment horizontal="left"/>
    </xf>
    <xf numFmtId="0" fontId="11" fillId="0" borderId="37" xfId="1" applyFont="1" applyBorder="1" applyAlignment="1">
      <alignment horizontal="left"/>
    </xf>
    <xf numFmtId="165" fontId="11" fillId="0" borderId="4" xfId="1" applyNumberFormat="1" applyFont="1" applyBorder="1" applyAlignment="1">
      <alignment horizontal="center"/>
    </xf>
    <xf numFmtId="165" fontId="11" fillId="0" borderId="36" xfId="1" applyNumberFormat="1" applyFont="1" applyBorder="1" applyAlignment="1">
      <alignment horizontal="center"/>
    </xf>
    <xf numFmtId="165" fontId="11" fillId="0" borderId="37" xfId="1" applyNumberFormat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4" xfId="1" applyBorder="1" applyAlignment="1">
      <alignment horizontal="center"/>
    </xf>
    <xf numFmtId="166" fontId="11" fillId="0" borderId="24" xfId="1" applyNumberFormat="1" applyFont="1" applyBorder="1"/>
    <xf numFmtId="0" fontId="1" fillId="0" borderId="4" xfId="1" applyBorder="1" applyAlignment="1">
      <alignment horizontal="right"/>
    </xf>
    <xf numFmtId="0" fontId="1" fillId="0" borderId="36" xfId="1" applyBorder="1" applyAlignment="1">
      <alignment horizontal="right"/>
    </xf>
    <xf numFmtId="0" fontId="1" fillId="0" borderId="37" xfId="1" applyBorder="1" applyAlignment="1">
      <alignment horizontal="right"/>
    </xf>
    <xf numFmtId="0" fontId="1" fillId="5" borderId="4" xfId="1" applyFill="1" applyBorder="1" applyAlignment="1" applyProtection="1">
      <alignment horizontal="center"/>
      <protection locked="0"/>
    </xf>
    <xf numFmtId="0" fontId="1" fillId="5" borderId="36" xfId="1" applyFill="1" applyBorder="1" applyAlignment="1" applyProtection="1">
      <alignment horizontal="center"/>
      <protection locked="0"/>
    </xf>
    <xf numFmtId="0" fontId="1" fillId="5" borderId="37" xfId="1" applyFill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167" fontId="1" fillId="0" borderId="39" xfId="1" applyNumberFormat="1" applyBorder="1"/>
    <xf numFmtId="0" fontId="11" fillId="2" borderId="1" xfId="1" applyFont="1" applyFill="1" applyBorder="1" applyAlignment="1">
      <alignment horizontal="right"/>
    </xf>
    <xf numFmtId="0" fontId="11" fillId="2" borderId="2" xfId="1" applyFont="1" applyFill="1" applyBorder="1" applyAlignment="1">
      <alignment horizontal="right"/>
    </xf>
    <xf numFmtId="0" fontId="11" fillId="2" borderId="3" xfId="1" applyFont="1" applyFill="1" applyBorder="1" applyAlignment="1">
      <alignment horizontal="right"/>
    </xf>
    <xf numFmtId="168" fontId="15" fillId="2" borderId="24" xfId="1" applyNumberFormat="1" applyFont="1" applyFill="1" applyBorder="1"/>
    <xf numFmtId="0" fontId="11" fillId="0" borderId="0" xfId="1" applyFont="1" applyAlignment="1">
      <alignment horizontal="right"/>
    </xf>
    <xf numFmtId="168" fontId="15" fillId="0" borderId="0" xfId="1" applyNumberFormat="1" applyFont="1"/>
    <xf numFmtId="0" fontId="16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2" fontId="1" fillId="0" borderId="0" xfId="1" applyNumberFormat="1"/>
    <xf numFmtId="169" fontId="1" fillId="0" borderId="0" xfId="1" applyNumberFormat="1"/>
    <xf numFmtId="0" fontId="1" fillId="0" borderId="0" xfId="1" applyAlignment="1">
      <alignment horizontal="right"/>
    </xf>
    <xf numFmtId="0" fontId="14" fillId="3" borderId="33" xfId="1" applyFont="1" applyFill="1" applyBorder="1" applyAlignment="1">
      <alignment horizontal="left"/>
    </xf>
    <xf numFmtId="0" fontId="14" fillId="3" borderId="40" xfId="1" applyFont="1" applyFill="1" applyBorder="1" applyAlignment="1">
      <alignment horizontal="left"/>
    </xf>
    <xf numFmtId="2" fontId="1" fillId="0" borderId="4" xfId="1" applyNumberFormat="1" applyBorder="1" applyAlignment="1">
      <alignment horizontal="center"/>
    </xf>
    <xf numFmtId="2" fontId="1" fillId="0" borderId="36" xfId="1" applyNumberFormat="1" applyBorder="1" applyAlignment="1">
      <alignment horizontal="center"/>
    </xf>
    <xf numFmtId="2" fontId="1" fillId="0" borderId="37" xfId="1" applyNumberFormat="1" applyBorder="1" applyAlignment="1">
      <alignment horizontal="center"/>
    </xf>
    <xf numFmtId="0" fontId="16" fillId="0" borderId="24" xfId="1" applyFont="1" applyBorder="1" applyAlignment="1">
      <alignment horizontal="left"/>
    </xf>
    <xf numFmtId="0" fontId="17" fillId="2" borderId="0" xfId="1" applyFont="1" applyFill="1" applyAlignment="1">
      <alignment horizontal="right"/>
    </xf>
    <xf numFmtId="0" fontId="17" fillId="2" borderId="0" xfId="1" applyFont="1" applyFill="1"/>
    <xf numFmtId="0" fontId="17" fillId="2" borderId="0" xfId="1" applyFont="1" applyFill="1" applyAlignment="1">
      <alignment horizontal="center"/>
    </xf>
    <xf numFmtId="2" fontId="17" fillId="2" borderId="0" xfId="1" applyNumberFormat="1" applyFont="1" applyFill="1" applyAlignment="1">
      <alignment horizontal="center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2" borderId="36" xfId="1" applyFill="1" applyBorder="1" applyAlignment="1">
      <alignment horizontal="left"/>
    </xf>
    <xf numFmtId="0" fontId="1" fillId="2" borderId="37" xfId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1" fillId="0" borderId="36" xfId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24" xfId="1" applyFont="1" applyBorder="1"/>
    <xf numFmtId="0" fontId="7" fillId="0" borderId="24" xfId="1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</cellXfs>
  <cellStyles count="2">
    <cellStyle name="Normal" xfId="0" builtinId="0"/>
    <cellStyle name="Normal 2" xfId="1" xr:uid="{EF99EE41-EBE9-4BDD-B73D-CC4550E466E8}"/>
  </cellStyles>
  <dxfs count="7">
    <dxf>
      <font>
        <b val="0"/>
        <i val="0"/>
        <strike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2</xdr:col>
      <xdr:colOff>114300</xdr:colOff>
      <xdr:row>1</xdr:row>
      <xdr:rowOff>447675</xdr:rowOff>
    </xdr:to>
    <xdr:pic>
      <xdr:nvPicPr>
        <xdr:cNvPr id="2" name="Picture 12" descr="firelite logo (small)">
          <a:extLst>
            <a:ext uri="{FF2B5EF4-FFF2-40B4-BE49-F238E27FC236}">
              <a16:creationId xmlns:a16="http://schemas.microsoft.com/office/drawing/2014/main" id="{57E3D59E-FC48-40A5-BC63-7B260853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52400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41</xdr:row>
      <xdr:rowOff>19050</xdr:rowOff>
    </xdr:from>
    <xdr:to>
      <xdr:col>2</xdr:col>
      <xdr:colOff>114300</xdr:colOff>
      <xdr:row>41</xdr:row>
      <xdr:rowOff>447675</xdr:rowOff>
    </xdr:to>
    <xdr:pic>
      <xdr:nvPicPr>
        <xdr:cNvPr id="3" name="Picture 13" descr="firelite logo (small)">
          <a:extLst>
            <a:ext uri="{FF2B5EF4-FFF2-40B4-BE49-F238E27FC236}">
              <a16:creationId xmlns:a16="http://schemas.microsoft.com/office/drawing/2014/main" id="{1C46BFC3-A815-480C-9795-088D2866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6734175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72</xdr:row>
      <xdr:rowOff>19050</xdr:rowOff>
    </xdr:from>
    <xdr:to>
      <xdr:col>2</xdr:col>
      <xdr:colOff>114300</xdr:colOff>
      <xdr:row>72</xdr:row>
      <xdr:rowOff>447675</xdr:rowOff>
    </xdr:to>
    <xdr:pic>
      <xdr:nvPicPr>
        <xdr:cNvPr id="4" name="Picture 15" descr="firelite logo (small)">
          <a:extLst>
            <a:ext uri="{FF2B5EF4-FFF2-40B4-BE49-F238E27FC236}">
              <a16:creationId xmlns:a16="http://schemas.microsoft.com/office/drawing/2014/main" id="{18C9D9D8-14E3-4484-88EC-337E7A47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106275"/>
          <a:ext cx="1609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3448-2A6F-428B-82A9-0A1471A2A70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E6EC-0B11-4BEC-AEDC-D2ED8504FFD1}">
  <dimension ref="B1:AE156"/>
  <sheetViews>
    <sheetView showGridLines="0" tabSelected="1" workbookViewId="0">
      <selection activeCell="B144" sqref="B144:L156"/>
    </sheetView>
  </sheetViews>
  <sheetFormatPr defaultRowHeight="12.75" x14ac:dyDescent="0.2"/>
  <cols>
    <col min="1" max="1" width="2.7109375" style="1" customWidth="1"/>
    <col min="2" max="2" width="23" style="1" customWidth="1"/>
    <col min="3" max="3" width="6.140625" style="1" customWidth="1"/>
    <col min="4" max="4" width="2" style="1" bestFit="1" customWidth="1"/>
    <col min="5" max="5" width="12.7109375" style="1" customWidth="1"/>
    <col min="6" max="6" width="2.140625" style="1" bestFit="1" customWidth="1"/>
    <col min="7" max="7" width="11.5703125" style="1" customWidth="1"/>
    <col min="8" max="8" width="6.7109375" style="1" customWidth="1"/>
    <col min="9" max="9" width="1.7109375" style="1" bestFit="1" customWidth="1"/>
    <col min="10" max="10" width="10.7109375" style="1" customWidth="1"/>
    <col min="11" max="11" width="2" style="1" bestFit="1" customWidth="1"/>
    <col min="12" max="12" width="12.140625" style="1" customWidth="1"/>
    <col min="13" max="26" width="9.140625" style="1"/>
    <col min="27" max="27" width="10.140625" style="1" bestFit="1" customWidth="1"/>
    <col min="28" max="16384" width="9.140625" style="1"/>
  </cols>
  <sheetData>
    <row r="1" spans="2:31" ht="10.5" customHeight="1" x14ac:dyDescent="0.2"/>
    <row r="2" spans="2:31" ht="36.75" customHeight="1" x14ac:dyDescent="0.3"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4"/>
    </row>
    <row r="3" spans="2:31" ht="12.75" customHeight="1" x14ac:dyDescent="0.2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8"/>
      <c r="AA3" s="1" t="s">
        <v>2</v>
      </c>
      <c r="AB3" s="1">
        <v>8.4000000000000005E-2</v>
      </c>
      <c r="AD3" s="1" t="s">
        <v>3</v>
      </c>
      <c r="AE3" s="1">
        <v>24</v>
      </c>
    </row>
    <row r="4" spans="2:31" ht="12.75" customHeight="1" x14ac:dyDescent="0.2">
      <c r="B4" s="9"/>
      <c r="C4" s="10"/>
      <c r="D4" s="10"/>
      <c r="E4" s="10"/>
      <c r="F4" s="10"/>
      <c r="G4" s="10"/>
      <c r="H4" s="11"/>
      <c r="I4" s="11"/>
      <c r="J4" s="11"/>
      <c r="K4" s="11"/>
      <c r="L4" s="12"/>
      <c r="AA4" s="1" t="s">
        <v>4</v>
      </c>
      <c r="AB4" s="1">
        <v>0.16700000000000001</v>
      </c>
      <c r="AD4" s="1" t="s">
        <v>5</v>
      </c>
      <c r="AE4" s="1">
        <v>48</v>
      </c>
    </row>
    <row r="5" spans="2:31" ht="12" customHeight="1" x14ac:dyDescent="0.2">
      <c r="B5" s="13"/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5"/>
      <c r="AA5" s="1" t="s">
        <v>8</v>
      </c>
      <c r="AB5" s="1">
        <v>0.25</v>
      </c>
      <c r="AD5" s="1" t="s">
        <v>9</v>
      </c>
      <c r="AE5" s="1">
        <v>60</v>
      </c>
    </row>
    <row r="6" spans="2:31" ht="12" customHeight="1" x14ac:dyDescent="0.2">
      <c r="B6" s="16" t="s">
        <v>10</v>
      </c>
      <c r="C6" s="17" t="s">
        <v>11</v>
      </c>
      <c r="D6" s="18" t="s">
        <v>12</v>
      </c>
      <c r="E6" s="19"/>
      <c r="F6" s="20"/>
      <c r="G6" s="17" t="s">
        <v>13</v>
      </c>
      <c r="H6" s="17" t="s">
        <v>11</v>
      </c>
      <c r="I6" s="21" t="s">
        <v>12</v>
      </c>
      <c r="J6" s="22"/>
      <c r="K6" s="23"/>
      <c r="L6" s="24" t="s">
        <v>13</v>
      </c>
      <c r="AA6" s="1" t="s">
        <v>14</v>
      </c>
      <c r="AB6" s="1">
        <v>0.33400000000000002</v>
      </c>
      <c r="AD6" s="1" t="s">
        <v>15</v>
      </c>
      <c r="AE6" s="1">
        <v>72</v>
      </c>
    </row>
    <row r="7" spans="2:31" ht="12" customHeight="1" x14ac:dyDescent="0.2">
      <c r="B7" s="25" t="s">
        <v>16</v>
      </c>
      <c r="C7" s="26"/>
      <c r="D7" s="26"/>
      <c r="E7" s="26"/>
      <c r="F7" s="26"/>
      <c r="G7" s="26"/>
      <c r="H7" s="26"/>
      <c r="I7" s="26"/>
      <c r="J7" s="26"/>
      <c r="K7" s="26"/>
      <c r="L7" s="27"/>
      <c r="AA7" s="1" t="s">
        <v>17</v>
      </c>
      <c r="AB7" s="1">
        <v>0.41699999999999998</v>
      </c>
      <c r="AD7" s="1" t="s">
        <v>18</v>
      </c>
      <c r="AE7" s="1">
        <v>90</v>
      </c>
    </row>
    <row r="8" spans="2:31" ht="12" customHeight="1" x14ac:dyDescent="0.2">
      <c r="B8" s="28" t="s">
        <v>19</v>
      </c>
      <c r="C8" s="29">
        <v>1</v>
      </c>
      <c r="D8" s="29" t="s">
        <v>20</v>
      </c>
      <c r="E8" s="30">
        <v>0.127</v>
      </c>
      <c r="F8" s="29" t="s">
        <v>21</v>
      </c>
      <c r="G8" s="31">
        <f>IF(C8&gt;0,PRODUCT(C8,E8),"")</f>
        <v>0.127</v>
      </c>
      <c r="H8" s="29">
        <f>C8</f>
        <v>1</v>
      </c>
      <c r="I8" s="29" t="s">
        <v>20</v>
      </c>
      <c r="J8" s="30">
        <v>0.26500000000000001</v>
      </c>
      <c r="K8" s="29" t="s">
        <v>21</v>
      </c>
      <c r="L8" s="31">
        <f>IF(H8&gt;0,PRODUCT(H8,J8),"")</f>
        <v>0.26500000000000001</v>
      </c>
      <c r="AA8" s="1" t="s">
        <v>22</v>
      </c>
      <c r="AB8" s="1">
        <v>0.5</v>
      </c>
    </row>
    <row r="9" spans="2:31" ht="12" customHeight="1" x14ac:dyDescent="0.2">
      <c r="B9" s="32" t="s">
        <v>23</v>
      </c>
      <c r="C9" s="29">
        <v>0</v>
      </c>
      <c r="D9" s="29" t="s">
        <v>20</v>
      </c>
      <c r="E9" s="33">
        <v>5.0000000000000001E-3</v>
      </c>
      <c r="F9" s="29" t="s">
        <v>21</v>
      </c>
      <c r="G9" s="31" t="str">
        <f>IF(C9&gt;0,PRODUCT(C9,E9),"")</f>
        <v/>
      </c>
      <c r="H9" s="29">
        <f>C9</f>
        <v>0</v>
      </c>
      <c r="I9" s="29" t="s">
        <v>20</v>
      </c>
      <c r="J9" s="33">
        <v>1.0999999999999999E-2</v>
      </c>
      <c r="K9" s="29" t="s">
        <v>21</v>
      </c>
      <c r="L9" s="31" t="str">
        <f>IF(H9&gt;0,PRODUCT(H9,J9),"")</f>
        <v/>
      </c>
      <c r="AA9" s="1" t="s">
        <v>24</v>
      </c>
      <c r="AB9" s="1">
        <v>0.75</v>
      </c>
    </row>
    <row r="10" spans="2:31" ht="12" customHeight="1" x14ac:dyDescent="0.2">
      <c r="B10" s="32" t="s">
        <v>25</v>
      </c>
      <c r="C10" s="29">
        <v>0</v>
      </c>
      <c r="D10" s="29" t="s">
        <v>20</v>
      </c>
      <c r="E10" s="33">
        <v>1E-3</v>
      </c>
      <c r="F10" s="29" t="s">
        <v>21</v>
      </c>
      <c r="G10" s="31" t="str">
        <f>IF(C10&gt;0,PRODUCT(C10,E10),"")</f>
        <v/>
      </c>
      <c r="H10" s="29">
        <f>C10</f>
        <v>0</v>
      </c>
      <c r="I10" s="29" t="s">
        <v>20</v>
      </c>
      <c r="J10" s="33">
        <v>1E-3</v>
      </c>
      <c r="K10" s="29" t="s">
        <v>21</v>
      </c>
      <c r="L10" s="31" t="str">
        <f>IF(H10&gt;0,PRODUCT(H10,J10),"")</f>
        <v/>
      </c>
      <c r="AA10" s="1" t="s">
        <v>26</v>
      </c>
      <c r="AB10" s="1">
        <v>1</v>
      </c>
    </row>
    <row r="11" spans="2:31" ht="12" customHeight="1" x14ac:dyDescent="0.2">
      <c r="B11" s="32" t="s">
        <v>27</v>
      </c>
      <c r="C11" s="29">
        <v>0</v>
      </c>
      <c r="D11" s="29" t="s">
        <v>20</v>
      </c>
      <c r="E11" s="33">
        <v>9.2999999999999999E-2</v>
      </c>
      <c r="F11" s="29" t="s">
        <v>21</v>
      </c>
      <c r="G11" s="31" t="str">
        <f>IF(C11&gt;0,PRODUCT(C11,E11),"")</f>
        <v/>
      </c>
      <c r="H11" s="29">
        <f>C11</f>
        <v>0</v>
      </c>
      <c r="I11" s="29" t="s">
        <v>20</v>
      </c>
      <c r="J11" s="33">
        <v>0.13600000000000001</v>
      </c>
      <c r="K11" s="29" t="s">
        <v>21</v>
      </c>
      <c r="L11" s="31" t="str">
        <f>IF(H11&gt;0,PRODUCT(H11,J11),"")</f>
        <v/>
      </c>
      <c r="AA11" s="1" t="s">
        <v>28</v>
      </c>
      <c r="AB11" s="1">
        <v>1.5</v>
      </c>
    </row>
    <row r="12" spans="2:31" ht="12" customHeight="1" x14ac:dyDescent="0.2">
      <c r="B12" s="32" t="s">
        <v>29</v>
      </c>
      <c r="C12" s="29">
        <v>0</v>
      </c>
      <c r="D12" s="29" t="s">
        <v>20</v>
      </c>
      <c r="E12" s="33">
        <v>9.8000000000000004E-2</v>
      </c>
      <c r="F12" s="29" t="s">
        <v>21</v>
      </c>
      <c r="G12" s="31" t="str">
        <f>IF(C12&gt;0,PRODUCT(C12,E12),"")</f>
        <v/>
      </c>
      <c r="H12" s="29">
        <f>C12</f>
        <v>0</v>
      </c>
      <c r="I12" s="29" t="s">
        <v>20</v>
      </c>
      <c r="J12" s="33">
        <v>0.155</v>
      </c>
      <c r="K12" s="29" t="s">
        <v>21</v>
      </c>
      <c r="L12" s="31" t="str">
        <f>IF(H12&gt;0,PRODUCT(H12,J12),"")</f>
        <v/>
      </c>
      <c r="AA12" s="1" t="s">
        <v>30</v>
      </c>
      <c r="AB12" s="1">
        <v>2</v>
      </c>
    </row>
    <row r="13" spans="2:31" ht="12" customHeight="1" x14ac:dyDescent="0.2">
      <c r="B13" s="25" t="s">
        <v>31</v>
      </c>
      <c r="C13" s="26"/>
      <c r="D13" s="26"/>
      <c r="E13" s="26"/>
      <c r="F13" s="26"/>
      <c r="G13" s="26"/>
      <c r="H13" s="26"/>
      <c r="I13" s="26"/>
      <c r="J13" s="26"/>
      <c r="K13" s="26"/>
      <c r="L13" s="27"/>
      <c r="AA13" s="1" t="s">
        <v>32</v>
      </c>
      <c r="AB13" s="1">
        <v>3</v>
      </c>
    </row>
    <row r="14" spans="2:31" ht="12" customHeight="1" x14ac:dyDescent="0.2">
      <c r="B14" s="32" t="s">
        <v>33</v>
      </c>
      <c r="C14" s="29">
        <v>1</v>
      </c>
      <c r="D14" s="29" t="s">
        <v>20</v>
      </c>
      <c r="E14" s="33">
        <v>1.4999999999999999E-2</v>
      </c>
      <c r="F14" s="29" t="s">
        <v>21</v>
      </c>
      <c r="G14" s="31">
        <f t="shared" ref="G14:G21" si="0">IF(C14&gt;0,PRODUCT(C14,E14),"")</f>
        <v>1.4999999999999999E-2</v>
      </c>
      <c r="H14" s="29">
        <f t="shared" ref="H14:H21" si="1">C14</f>
        <v>1</v>
      </c>
      <c r="I14" s="29" t="s">
        <v>20</v>
      </c>
      <c r="J14" s="33">
        <v>0.04</v>
      </c>
      <c r="K14" s="29" t="s">
        <v>21</v>
      </c>
      <c r="L14" s="31">
        <f t="shared" ref="L14:L21" si="2">IF(H14&gt;0,PRODUCT(H14,J14),"")</f>
        <v>0.04</v>
      </c>
      <c r="AA14" s="1" t="s">
        <v>34</v>
      </c>
      <c r="AB14" s="1">
        <v>4</v>
      </c>
    </row>
    <row r="15" spans="2:31" ht="12" customHeight="1" x14ac:dyDescent="0.2">
      <c r="B15" s="28" t="s">
        <v>35</v>
      </c>
      <c r="C15" s="29">
        <v>0</v>
      </c>
      <c r="D15" s="29" t="s">
        <v>20</v>
      </c>
      <c r="E15" s="30">
        <v>1.4999999999999999E-2</v>
      </c>
      <c r="F15" s="29" t="s">
        <v>21</v>
      </c>
      <c r="G15" s="31" t="str">
        <f t="shared" si="0"/>
        <v/>
      </c>
      <c r="H15" s="29">
        <f t="shared" si="1"/>
        <v>0</v>
      </c>
      <c r="I15" s="29" t="s">
        <v>20</v>
      </c>
      <c r="J15" s="30">
        <v>0.04</v>
      </c>
      <c r="K15" s="29" t="s">
        <v>21</v>
      </c>
      <c r="L15" s="31" t="str">
        <f t="shared" si="2"/>
        <v/>
      </c>
    </row>
    <row r="16" spans="2:31" ht="12" customHeight="1" x14ac:dyDescent="0.2">
      <c r="B16" s="32" t="s">
        <v>36</v>
      </c>
      <c r="C16" s="29">
        <v>0</v>
      </c>
      <c r="D16" s="29" t="s">
        <v>20</v>
      </c>
      <c r="E16" s="33">
        <v>1.4999999999999999E-2</v>
      </c>
      <c r="F16" s="29" t="s">
        <v>21</v>
      </c>
      <c r="G16" s="31" t="str">
        <f t="shared" si="0"/>
        <v/>
      </c>
      <c r="H16" s="29">
        <f t="shared" si="1"/>
        <v>0</v>
      </c>
      <c r="I16" s="29" t="s">
        <v>20</v>
      </c>
      <c r="J16" s="33">
        <v>7.4999999999999997E-2</v>
      </c>
      <c r="K16" s="29" t="s">
        <v>21</v>
      </c>
      <c r="L16" s="31" t="str">
        <f t="shared" si="2"/>
        <v/>
      </c>
    </row>
    <row r="17" spans="2:12" ht="12" customHeight="1" x14ac:dyDescent="0.2">
      <c r="B17" s="32" t="s">
        <v>37</v>
      </c>
      <c r="C17" s="29">
        <v>0</v>
      </c>
      <c r="D17" s="29" t="s">
        <v>20</v>
      </c>
      <c r="E17" s="33">
        <v>3.5000000000000003E-2</v>
      </c>
      <c r="F17" s="29" t="s">
        <v>21</v>
      </c>
      <c r="G17" s="31" t="str">
        <f t="shared" si="0"/>
        <v/>
      </c>
      <c r="H17" s="29">
        <f t="shared" si="1"/>
        <v>0</v>
      </c>
      <c r="I17" s="29" t="s">
        <v>20</v>
      </c>
      <c r="J17" s="33">
        <v>0.2</v>
      </c>
      <c r="K17" s="29" t="s">
        <v>21</v>
      </c>
      <c r="L17" s="31" t="str">
        <f t="shared" si="2"/>
        <v/>
      </c>
    </row>
    <row r="18" spans="2:12" ht="12" customHeight="1" x14ac:dyDescent="0.2">
      <c r="B18" s="32" t="s">
        <v>38</v>
      </c>
      <c r="C18" s="29">
        <v>0</v>
      </c>
      <c r="D18" s="29" t="s">
        <v>20</v>
      </c>
      <c r="E18" s="33">
        <v>0</v>
      </c>
      <c r="F18" s="29" t="s">
        <v>21</v>
      </c>
      <c r="G18" s="31" t="str">
        <f t="shared" si="0"/>
        <v/>
      </c>
      <c r="H18" s="29">
        <f t="shared" si="1"/>
        <v>0</v>
      </c>
      <c r="I18" s="29" t="s">
        <v>20</v>
      </c>
      <c r="J18" s="33">
        <v>0.01</v>
      </c>
      <c r="K18" s="29" t="s">
        <v>21</v>
      </c>
      <c r="L18" s="31" t="str">
        <f t="shared" si="2"/>
        <v/>
      </c>
    </row>
    <row r="19" spans="2:12" ht="12" customHeight="1" x14ac:dyDescent="0.2">
      <c r="B19" s="32" t="s">
        <v>39</v>
      </c>
      <c r="C19" s="29">
        <v>0</v>
      </c>
      <c r="D19" s="29" t="s">
        <v>20</v>
      </c>
      <c r="E19" s="33">
        <v>4.4999999999999998E-2</v>
      </c>
      <c r="F19" s="29" t="s">
        <v>21</v>
      </c>
      <c r="G19" s="31" t="str">
        <f t="shared" si="0"/>
        <v/>
      </c>
      <c r="H19" s="29">
        <f t="shared" si="1"/>
        <v>0</v>
      </c>
      <c r="I19" s="29" t="s">
        <v>20</v>
      </c>
      <c r="J19" s="33">
        <v>4.4999999999999998E-2</v>
      </c>
      <c r="K19" s="29" t="s">
        <v>21</v>
      </c>
      <c r="L19" s="31" t="str">
        <f t="shared" si="2"/>
        <v/>
      </c>
    </row>
    <row r="20" spans="2:12" ht="12" customHeight="1" x14ac:dyDescent="0.2">
      <c r="B20" s="32" t="s">
        <v>40</v>
      </c>
      <c r="C20" s="29">
        <v>0</v>
      </c>
      <c r="D20" s="29" t="s">
        <v>20</v>
      </c>
      <c r="E20" s="33">
        <v>2.8000000000000001E-2</v>
      </c>
      <c r="F20" s="29" t="s">
        <v>21</v>
      </c>
      <c r="G20" s="31" t="str">
        <f t="shared" si="0"/>
        <v/>
      </c>
      <c r="H20" s="29">
        <f t="shared" si="1"/>
        <v>0</v>
      </c>
      <c r="I20" s="29" t="s">
        <v>20</v>
      </c>
      <c r="J20" s="33">
        <v>6.8000000000000005E-2</v>
      </c>
      <c r="K20" s="29" t="s">
        <v>21</v>
      </c>
      <c r="L20" s="31" t="str">
        <f t="shared" si="2"/>
        <v/>
      </c>
    </row>
    <row r="21" spans="2:12" ht="12" customHeight="1" x14ac:dyDescent="0.2">
      <c r="B21" s="32" t="s">
        <v>41</v>
      </c>
      <c r="C21" s="29">
        <v>0</v>
      </c>
      <c r="D21" s="29" t="s">
        <v>20</v>
      </c>
      <c r="E21" s="33">
        <v>2.8000000000000001E-2</v>
      </c>
      <c r="F21" s="29" t="s">
        <v>21</v>
      </c>
      <c r="G21" s="31" t="str">
        <f t="shared" si="0"/>
        <v/>
      </c>
      <c r="H21" s="29">
        <f t="shared" si="1"/>
        <v>0</v>
      </c>
      <c r="I21" s="29" t="s">
        <v>20</v>
      </c>
      <c r="J21" s="33">
        <v>6.8000000000000005E-2</v>
      </c>
      <c r="K21" s="29" t="s">
        <v>21</v>
      </c>
      <c r="L21" s="31" t="str">
        <f t="shared" si="2"/>
        <v/>
      </c>
    </row>
    <row r="22" spans="2:12" ht="12" customHeight="1" x14ac:dyDescent="0.2">
      <c r="B22" s="25" t="s">
        <v>42</v>
      </c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2:12" ht="12" customHeight="1" x14ac:dyDescent="0.2">
      <c r="B23" s="28" t="s">
        <v>43</v>
      </c>
      <c r="C23" s="29">
        <v>1</v>
      </c>
      <c r="D23" s="29" t="s">
        <v>20</v>
      </c>
      <c r="E23" s="30">
        <v>1.1500000255182385E-3</v>
      </c>
      <c r="F23" s="29" t="s">
        <v>21</v>
      </c>
      <c r="G23" s="31">
        <f>IF(C23&gt;0,PRODUCT(C23,E23),"")</f>
        <v>1.1500000255182385E-3</v>
      </c>
      <c r="H23" s="34"/>
      <c r="I23" s="34"/>
      <c r="J23" s="35"/>
      <c r="K23" s="34"/>
      <c r="L23" s="36"/>
    </row>
    <row r="24" spans="2:12" ht="12" customHeight="1" x14ac:dyDescent="0.2">
      <c r="B24" s="28" t="s">
        <v>44</v>
      </c>
      <c r="C24" s="34"/>
      <c r="D24" s="34"/>
      <c r="E24" s="35"/>
      <c r="F24" s="34"/>
      <c r="G24" s="36"/>
      <c r="H24" s="29">
        <v>0</v>
      </c>
      <c r="I24" s="29" t="s">
        <v>20</v>
      </c>
      <c r="J24" s="30">
        <v>0.04</v>
      </c>
      <c r="K24" s="29" t="s">
        <v>21</v>
      </c>
      <c r="L24" s="31" t="str">
        <f>IF(H24&gt;0,PRODUCT(H24,J24),"")</f>
        <v/>
      </c>
    </row>
    <row r="25" spans="2:12" ht="12" customHeight="1" x14ac:dyDescent="0.2">
      <c r="B25" s="37" t="s">
        <v>45</v>
      </c>
      <c r="C25" s="38">
        <v>0</v>
      </c>
      <c r="D25" s="38" t="s">
        <v>20</v>
      </c>
      <c r="E25" s="39">
        <v>0.02</v>
      </c>
      <c r="F25" s="38" t="s">
        <v>21</v>
      </c>
      <c r="G25" s="40" t="str">
        <f>IF(C25&gt;0,PRODUCT(C25,E25),"")</f>
        <v/>
      </c>
      <c r="H25" s="38">
        <f>C25</f>
        <v>0</v>
      </c>
      <c r="I25" s="38" t="s">
        <v>20</v>
      </c>
      <c r="J25" s="39">
        <v>0.02</v>
      </c>
      <c r="K25" s="38" t="s">
        <v>21</v>
      </c>
      <c r="L25" s="41" t="str">
        <f>IF(H25&gt;0,PRODUCT(H25,J25),"")</f>
        <v/>
      </c>
    </row>
    <row r="26" spans="2:12" ht="12" customHeight="1" x14ac:dyDescent="0.2">
      <c r="B26" s="42" t="s">
        <v>46</v>
      </c>
      <c r="C26" s="43"/>
      <c r="D26" s="43"/>
      <c r="E26" s="43"/>
      <c r="F26" s="43"/>
      <c r="G26" s="43"/>
      <c r="H26" s="43"/>
      <c r="I26" s="43"/>
      <c r="J26" s="43"/>
      <c r="K26" s="43"/>
      <c r="L26" s="44"/>
    </row>
    <row r="27" spans="2:12" ht="12" customHeight="1" x14ac:dyDescent="0.2">
      <c r="B27" s="45" t="s">
        <v>47</v>
      </c>
      <c r="C27" s="46">
        <v>0</v>
      </c>
      <c r="D27" s="46" t="s">
        <v>20</v>
      </c>
      <c r="E27" s="47">
        <v>0</v>
      </c>
      <c r="F27" s="46" t="s">
        <v>21</v>
      </c>
      <c r="G27" s="48" t="str">
        <f>IF(C27&gt;0,PRODUCT(C27,E27),"")</f>
        <v/>
      </c>
      <c r="H27" s="46">
        <f>C27</f>
        <v>0</v>
      </c>
      <c r="I27" s="46" t="s">
        <v>20</v>
      </c>
      <c r="J27" s="47">
        <v>0</v>
      </c>
      <c r="K27" s="46" t="s">
        <v>21</v>
      </c>
      <c r="L27" s="48" t="str">
        <f>IF(H27&gt;0,PRODUCT(H27,J27),"")</f>
        <v/>
      </c>
    </row>
    <row r="28" spans="2:12" ht="12" customHeight="1" x14ac:dyDescent="0.2">
      <c r="B28" s="49" t="s">
        <v>48</v>
      </c>
      <c r="C28" s="29">
        <v>0</v>
      </c>
      <c r="D28" s="29" t="s">
        <v>20</v>
      </c>
      <c r="E28" s="30">
        <v>0</v>
      </c>
      <c r="F28" s="29" t="s">
        <v>21</v>
      </c>
      <c r="G28" s="31" t="str">
        <f>IF(C28&gt;0,PRODUCT(C28,E28),"")</f>
        <v/>
      </c>
      <c r="H28" s="29">
        <f>C28</f>
        <v>0</v>
      </c>
      <c r="I28" s="29" t="s">
        <v>20</v>
      </c>
      <c r="J28" s="30">
        <v>0</v>
      </c>
      <c r="K28" s="29" t="s">
        <v>21</v>
      </c>
      <c r="L28" s="31" t="str">
        <f>IF(H28&gt;0,PRODUCT(H28,J28),"")</f>
        <v/>
      </c>
    </row>
    <row r="29" spans="2:12" ht="12" customHeight="1" x14ac:dyDescent="0.2">
      <c r="B29" s="49" t="s">
        <v>49</v>
      </c>
      <c r="C29" s="29">
        <v>0</v>
      </c>
      <c r="D29" s="29" t="s">
        <v>20</v>
      </c>
      <c r="E29" s="30">
        <v>0</v>
      </c>
      <c r="F29" s="29" t="s">
        <v>21</v>
      </c>
      <c r="G29" s="31" t="str">
        <f>IF(C29&gt;0,PRODUCT(C29,E29),"")</f>
        <v/>
      </c>
      <c r="H29" s="29">
        <f>C29</f>
        <v>0</v>
      </c>
      <c r="I29" s="29" t="s">
        <v>20</v>
      </c>
      <c r="J29" s="30">
        <v>0</v>
      </c>
      <c r="K29" s="29" t="s">
        <v>21</v>
      </c>
      <c r="L29" s="31" t="str">
        <f>IF(H29&gt;0,PRODUCT(H29,J29),"")</f>
        <v/>
      </c>
    </row>
    <row r="30" spans="2:12" ht="12" customHeight="1" x14ac:dyDescent="0.2">
      <c r="B30" s="49" t="s">
        <v>50</v>
      </c>
      <c r="C30" s="29">
        <v>0</v>
      </c>
      <c r="D30" s="29" t="s">
        <v>20</v>
      </c>
      <c r="E30" s="30">
        <v>0</v>
      </c>
      <c r="F30" s="29" t="s">
        <v>21</v>
      </c>
      <c r="G30" s="31" t="str">
        <f>IF(C30&gt;0,PRODUCT(C30,E30),"")</f>
        <v/>
      </c>
      <c r="H30" s="29">
        <f>C30</f>
        <v>0</v>
      </c>
      <c r="I30" s="29" t="s">
        <v>20</v>
      </c>
      <c r="J30" s="30">
        <v>0</v>
      </c>
      <c r="K30" s="29" t="s">
        <v>21</v>
      </c>
      <c r="L30" s="31" t="str">
        <f>IF(H30&gt;0,PRODUCT(H30,J30),"")</f>
        <v/>
      </c>
    </row>
    <row r="31" spans="2:12" ht="12" customHeight="1" x14ac:dyDescent="0.2">
      <c r="B31" s="50" t="s">
        <v>51</v>
      </c>
      <c r="C31" s="38">
        <v>0</v>
      </c>
      <c r="D31" s="38" t="s">
        <v>20</v>
      </c>
      <c r="E31" s="39">
        <v>0</v>
      </c>
      <c r="F31" s="38" t="s">
        <v>21</v>
      </c>
      <c r="G31" s="41" t="str">
        <f>IF(C31&gt;0,PRODUCT(C31,E31),"")</f>
        <v/>
      </c>
      <c r="H31" s="38">
        <f>C31</f>
        <v>0</v>
      </c>
      <c r="I31" s="38" t="s">
        <v>20</v>
      </c>
      <c r="J31" s="39">
        <v>0</v>
      </c>
      <c r="K31" s="51" t="s">
        <v>21</v>
      </c>
      <c r="L31" s="52" t="str">
        <f>IF(H31&gt;0,PRODUCT(H31,J31),"")</f>
        <v/>
      </c>
    </row>
    <row r="32" spans="2:12" ht="12" customHeight="1" x14ac:dyDescent="0.2">
      <c r="B32" s="53" t="s">
        <v>52</v>
      </c>
      <c r="C32" s="54"/>
      <c r="D32" s="54"/>
      <c r="E32" s="54"/>
      <c r="F32" s="54"/>
      <c r="G32" s="54"/>
      <c r="H32" s="54"/>
      <c r="I32" s="54"/>
      <c r="J32" s="54"/>
      <c r="K32" s="54"/>
      <c r="L32" s="55"/>
    </row>
    <row r="33" spans="2:12" ht="12" customHeight="1" x14ac:dyDescent="0.2">
      <c r="B33" s="56" t="s">
        <v>53</v>
      </c>
      <c r="C33" s="57"/>
      <c r="D33" s="58"/>
      <c r="E33" s="47">
        <v>0</v>
      </c>
      <c r="F33" s="46" t="s">
        <v>21</v>
      </c>
      <c r="G33" s="48" t="str">
        <f t="shared" ref="G33:G38" si="3">IF(E33&gt;0,E33,"")</f>
        <v/>
      </c>
      <c r="H33" s="57"/>
      <c r="I33" s="58"/>
      <c r="J33" s="47">
        <v>2.9000000953674316</v>
      </c>
      <c r="K33" s="46" t="s">
        <v>21</v>
      </c>
      <c r="L33" s="48">
        <f t="shared" ref="L33:L38" si="4">IF(J33&gt;0,J33,"")</f>
        <v>2.9000000953674316</v>
      </c>
    </row>
    <row r="34" spans="2:12" ht="12" customHeight="1" x14ac:dyDescent="0.2">
      <c r="B34" s="28" t="s">
        <v>54</v>
      </c>
      <c r="C34" s="57"/>
      <c r="D34" s="58"/>
      <c r="E34" s="30">
        <v>0</v>
      </c>
      <c r="F34" s="29" t="s">
        <v>21</v>
      </c>
      <c r="G34" s="48" t="str">
        <f t="shared" si="3"/>
        <v/>
      </c>
      <c r="H34" s="57"/>
      <c r="I34" s="58"/>
      <c r="J34" s="30">
        <v>0.38699999451637268</v>
      </c>
      <c r="K34" s="29" t="s">
        <v>21</v>
      </c>
      <c r="L34" s="48">
        <f t="shared" si="4"/>
        <v>0.38699999451637268</v>
      </c>
    </row>
    <row r="35" spans="2:12" ht="12" customHeight="1" x14ac:dyDescent="0.2">
      <c r="B35" s="28" t="s">
        <v>55</v>
      </c>
      <c r="C35" s="57"/>
      <c r="D35" s="58"/>
      <c r="E35" s="30">
        <v>0</v>
      </c>
      <c r="F35" s="29" t="s">
        <v>21</v>
      </c>
      <c r="G35" s="48" t="str">
        <f t="shared" si="3"/>
        <v/>
      </c>
      <c r="H35" s="57"/>
      <c r="I35" s="58"/>
      <c r="J35" s="30">
        <v>0.94599997997283936</v>
      </c>
      <c r="K35" s="29" t="s">
        <v>21</v>
      </c>
      <c r="L35" s="48">
        <f t="shared" si="4"/>
        <v>0.94599997997283936</v>
      </c>
    </row>
    <row r="36" spans="2:12" ht="12" customHeight="1" x14ac:dyDescent="0.2">
      <c r="B36" s="28" t="s">
        <v>56</v>
      </c>
      <c r="C36" s="59"/>
      <c r="D36" s="60"/>
      <c r="E36" s="39">
        <v>0</v>
      </c>
      <c r="F36" s="38" t="s">
        <v>21</v>
      </c>
      <c r="G36" s="48" t="str">
        <f t="shared" si="3"/>
        <v/>
      </c>
      <c r="H36" s="59"/>
      <c r="I36" s="60"/>
      <c r="J36" s="39">
        <v>0</v>
      </c>
      <c r="K36" s="38" t="s">
        <v>21</v>
      </c>
      <c r="L36" s="48" t="str">
        <f t="shared" si="4"/>
        <v/>
      </c>
    </row>
    <row r="37" spans="2:12" ht="12" customHeight="1" x14ac:dyDescent="0.2">
      <c r="B37" s="28" t="s">
        <v>57</v>
      </c>
      <c r="C37" s="57"/>
      <c r="D37" s="58"/>
      <c r="E37" s="30">
        <v>0</v>
      </c>
      <c r="F37" s="29" t="s">
        <v>21</v>
      </c>
      <c r="G37" s="48" t="str">
        <f t="shared" si="3"/>
        <v/>
      </c>
      <c r="H37" s="57"/>
      <c r="I37" s="58"/>
      <c r="J37" s="30">
        <v>0</v>
      </c>
      <c r="K37" s="29" t="s">
        <v>21</v>
      </c>
      <c r="L37" s="48" t="str">
        <f t="shared" si="4"/>
        <v/>
      </c>
    </row>
    <row r="38" spans="2:12" ht="12" customHeight="1" x14ac:dyDescent="0.2">
      <c r="B38" s="28" t="s">
        <v>58</v>
      </c>
      <c r="C38" s="59"/>
      <c r="D38" s="60"/>
      <c r="E38" s="39">
        <v>0</v>
      </c>
      <c r="F38" s="38" t="s">
        <v>21</v>
      </c>
      <c r="G38" s="48" t="str">
        <f t="shared" si="3"/>
        <v/>
      </c>
      <c r="H38" s="59"/>
      <c r="I38" s="60"/>
      <c r="J38" s="39">
        <v>0</v>
      </c>
      <c r="K38" s="38" t="s">
        <v>21</v>
      </c>
      <c r="L38" s="48" t="str">
        <f t="shared" si="4"/>
        <v/>
      </c>
    </row>
    <row r="39" spans="2:12" ht="22.5" customHeight="1" x14ac:dyDescent="0.2">
      <c r="B39" s="61" t="s">
        <v>59</v>
      </c>
      <c r="C39" s="62"/>
      <c r="D39" s="62"/>
      <c r="E39" s="62"/>
      <c r="F39" s="62"/>
      <c r="G39" s="63">
        <f>SUM(G8:G25,G27:G31,G33:G38)</f>
        <v>0.14315000002551825</v>
      </c>
      <c r="H39" s="64" t="s">
        <v>60</v>
      </c>
      <c r="I39" s="62"/>
      <c r="J39" s="62"/>
      <c r="K39" s="65"/>
      <c r="L39" s="63">
        <f>SUM(L8:L25,L27:L31,L33:L38)</f>
        <v>4.5380000698566434</v>
      </c>
    </row>
    <row r="40" spans="2:12" x14ac:dyDescent="0.2">
      <c r="B40" s="66"/>
      <c r="C40" s="66"/>
      <c r="D40" s="66"/>
      <c r="E40" s="67"/>
      <c r="F40" s="67"/>
      <c r="G40" s="66"/>
    </row>
    <row r="42" spans="2:12" ht="39" customHeight="1" x14ac:dyDescent="0.4">
      <c r="B42" s="68"/>
      <c r="C42" s="3" t="s">
        <v>0</v>
      </c>
      <c r="D42" s="3"/>
      <c r="E42" s="3"/>
      <c r="F42" s="3"/>
      <c r="G42" s="3"/>
      <c r="H42" s="3"/>
      <c r="I42" s="3"/>
      <c r="J42" s="3"/>
      <c r="K42" s="3"/>
      <c r="L42" s="4"/>
    </row>
    <row r="43" spans="2:12" ht="12.75" customHeight="1" x14ac:dyDescent="0.2">
      <c r="B43" s="69" t="s">
        <v>61</v>
      </c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2:12" ht="12.75" customHeight="1" x14ac:dyDescent="0.2">
      <c r="B44" s="72" t="s">
        <v>62</v>
      </c>
      <c r="C44" s="73"/>
      <c r="D44" s="73"/>
      <c r="E44" s="73"/>
      <c r="F44" s="73"/>
      <c r="G44" s="73"/>
      <c r="H44" s="73"/>
      <c r="I44" s="73"/>
      <c r="J44" s="73"/>
      <c r="K44" s="73"/>
      <c r="L44" s="74"/>
    </row>
    <row r="45" spans="2:12" ht="12.75" customHeight="1" x14ac:dyDescent="0.2">
      <c r="B45" s="75" t="s">
        <v>63</v>
      </c>
      <c r="C45" s="76"/>
      <c r="D45" s="76"/>
      <c r="E45" s="76"/>
      <c r="F45" s="76"/>
      <c r="G45" s="76"/>
      <c r="H45" s="76"/>
      <c r="I45" s="76"/>
      <c r="J45" s="76"/>
      <c r="K45" s="76"/>
      <c r="L45" s="77"/>
    </row>
    <row r="46" spans="2:12" ht="11.25" customHeight="1" x14ac:dyDescent="0.2"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</row>
    <row r="47" spans="2:12" ht="6" customHeight="1" x14ac:dyDescent="0.2">
      <c r="B47" s="81"/>
      <c r="C47" s="82"/>
      <c r="D47" s="82"/>
      <c r="E47" s="82"/>
      <c r="F47" s="82"/>
      <c r="G47" s="83"/>
    </row>
    <row r="48" spans="2:12" ht="13.5" customHeight="1" x14ac:dyDescent="0.2">
      <c r="B48" s="84"/>
      <c r="C48" s="85"/>
      <c r="D48" s="85"/>
      <c r="E48" s="85"/>
      <c r="F48" s="85"/>
      <c r="G48" s="86"/>
      <c r="H48" s="87" t="s">
        <v>64</v>
      </c>
      <c r="I48" s="88"/>
      <c r="J48" s="88"/>
      <c r="K48" s="88"/>
      <c r="L48" s="88"/>
    </row>
    <row r="49" spans="2:12" x14ac:dyDescent="0.2">
      <c r="B49" s="89"/>
      <c r="C49" s="90"/>
      <c r="D49" s="90"/>
      <c r="E49" s="90"/>
      <c r="F49" s="90"/>
      <c r="G49" s="91"/>
      <c r="H49" s="92" t="s">
        <v>3</v>
      </c>
      <c r="I49" s="93"/>
      <c r="J49" s="93"/>
      <c r="K49" s="93"/>
      <c r="L49" s="94"/>
    </row>
    <row r="50" spans="2:12" x14ac:dyDescent="0.2">
      <c r="B50" s="95" t="s">
        <v>65</v>
      </c>
      <c r="C50" s="96"/>
      <c r="D50" s="97"/>
      <c r="E50" s="98">
        <f>G39</f>
        <v>0.14315000002551825</v>
      </c>
      <c r="F50" s="98"/>
      <c r="G50" s="99"/>
      <c r="H50" s="100" t="s">
        <v>20</v>
      </c>
      <c r="I50" s="101">
        <f>VLOOKUP(H49,AD3:AE7,2,FALSE)</f>
        <v>24</v>
      </c>
      <c r="J50" s="102"/>
      <c r="K50" s="103" t="s">
        <v>21</v>
      </c>
      <c r="L50" s="104">
        <f>E50*I50</f>
        <v>3.4356000006124381</v>
      </c>
    </row>
    <row r="51" spans="2:12" x14ac:dyDescent="0.2">
      <c r="B51" s="84"/>
      <c r="C51" s="85"/>
      <c r="D51" s="85"/>
      <c r="E51" s="85"/>
      <c r="F51" s="85"/>
      <c r="G51" s="86"/>
      <c r="H51" s="87" t="s">
        <v>66</v>
      </c>
      <c r="I51" s="88"/>
      <c r="J51" s="88"/>
      <c r="K51" s="88"/>
      <c r="L51" s="88"/>
    </row>
    <row r="52" spans="2:12" x14ac:dyDescent="0.2">
      <c r="B52" s="89"/>
      <c r="C52" s="90"/>
      <c r="D52" s="90"/>
      <c r="E52" s="90"/>
      <c r="F52" s="90"/>
      <c r="G52" s="91"/>
      <c r="H52" s="105" t="s">
        <v>2</v>
      </c>
      <c r="I52" s="106"/>
      <c r="J52" s="106"/>
      <c r="K52" s="106"/>
      <c r="L52" s="107"/>
    </row>
    <row r="53" spans="2:12" x14ac:dyDescent="0.2">
      <c r="B53" s="108" t="s">
        <v>67</v>
      </c>
      <c r="C53" s="109"/>
      <c r="D53" s="110"/>
      <c r="E53" s="111">
        <f>L39</f>
        <v>4.5380000698566434</v>
      </c>
      <c r="F53" s="112"/>
      <c r="G53" s="113"/>
      <c r="H53" s="114" t="s">
        <v>20</v>
      </c>
      <c r="I53" s="84">
        <f>VLOOKUP(H52,AA3:AB14,2,FALSE)</f>
        <v>8.4000000000000005E-2</v>
      </c>
      <c r="J53" s="86"/>
      <c r="K53" s="115" t="s">
        <v>21</v>
      </c>
      <c r="L53" s="104">
        <f>E53*I53</f>
        <v>0.38119200586795809</v>
      </c>
    </row>
    <row r="54" spans="2:12" ht="18" customHeight="1" x14ac:dyDescent="0.2">
      <c r="B54" s="64" t="s">
        <v>68</v>
      </c>
      <c r="C54" s="62"/>
      <c r="D54" s="62"/>
      <c r="E54" s="62"/>
      <c r="F54" s="62"/>
      <c r="G54" s="62"/>
      <c r="H54" s="62"/>
      <c r="I54" s="62"/>
      <c r="J54" s="62"/>
      <c r="K54" s="62"/>
      <c r="L54" s="116">
        <f>(L50+L53)</f>
        <v>3.8167920064803962</v>
      </c>
    </row>
    <row r="55" spans="2:12" x14ac:dyDescent="0.2">
      <c r="B55" s="117" t="s">
        <v>69</v>
      </c>
      <c r="C55" s="118"/>
      <c r="D55" s="118"/>
      <c r="E55" s="118"/>
      <c r="F55" s="118"/>
      <c r="G55" s="119"/>
      <c r="H55" s="120">
        <v>1.2</v>
      </c>
      <c r="I55" s="121"/>
      <c r="J55" s="122"/>
      <c r="K55" s="123" t="s">
        <v>21</v>
      </c>
      <c r="L55" s="124">
        <f>H55</f>
        <v>1.2</v>
      </c>
    </row>
    <row r="56" spans="2:12" ht="22.5" customHeight="1" x14ac:dyDescent="0.25">
      <c r="B56" s="125" t="s">
        <v>70</v>
      </c>
      <c r="C56" s="126"/>
      <c r="D56" s="126"/>
      <c r="E56" s="126"/>
      <c r="F56" s="126"/>
      <c r="G56" s="126"/>
      <c r="H56" s="126"/>
      <c r="I56" s="126"/>
      <c r="J56" s="126"/>
      <c r="K56" s="127"/>
      <c r="L56" s="128">
        <f>L54*L55</f>
        <v>4.5801504077764754</v>
      </c>
    </row>
    <row r="57" spans="2:12" ht="7.5" customHeight="1" x14ac:dyDescent="0.25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30"/>
    </row>
    <row r="58" spans="2:12" ht="15.75" customHeight="1" x14ac:dyDescent="0.2">
      <c r="B58" s="64" t="s">
        <v>71</v>
      </c>
      <c r="C58" s="62"/>
      <c r="D58" s="62"/>
      <c r="E58" s="62"/>
      <c r="F58" s="62"/>
      <c r="G58" s="62"/>
      <c r="H58" s="131" t="str">
        <f>IF(L56&lt;=7,"BAT-1270 - 7AH Batteries",IF(L56&lt;=12,"BAT-12120 - 12AH Batteries",IF(L56&lt;=18,"BAT-12180 - 18AH Batteries",IF(L56&lt;=26,"BAT-12260 - 26AH Batteries",IF(L56&lt;=55,"BAT-12550 - 55AH Batteries",IF(L56&lt;=100,"BAT-121000 - 100AH Batteries","No recomendation for battery."))))))</f>
        <v>BAT-1270 - 7AH Batteries</v>
      </c>
      <c r="I58" s="132"/>
      <c r="J58" s="132"/>
      <c r="K58" s="132"/>
      <c r="L58" s="133"/>
    </row>
    <row r="59" spans="2:12" ht="9" customHeight="1" x14ac:dyDescent="0.2">
      <c r="H59" s="134"/>
      <c r="I59" s="135"/>
      <c r="J59" s="136"/>
      <c r="K59" s="129"/>
    </row>
    <row r="60" spans="2:12" x14ac:dyDescent="0.2">
      <c r="B60" s="137" t="s">
        <v>72</v>
      </c>
      <c r="C60" s="138"/>
      <c r="D60" s="138"/>
      <c r="E60" s="138"/>
      <c r="F60" s="138"/>
      <c r="G60" s="138"/>
      <c r="H60" s="139"/>
      <c r="I60" s="140"/>
      <c r="J60" s="140"/>
      <c r="K60" s="140"/>
      <c r="L60" s="141"/>
    </row>
    <row r="61" spans="2:12" x14ac:dyDescent="0.2">
      <c r="B61" s="142" t="str">
        <f>IF(L56&lt;=18,"The batteries can be charged by the MS-10UD-7 Charger.",IF(L56&lt;=75,"The batteries will require a CHG-75 External Battery Charger.",IF(L56&lt;=120,"The batteries will require a CHG-120F External Battery Charger.","This system will require multiple External Battery Chargers.")))</f>
        <v>The batteries can be charged by the MS-10UD-7 Charger.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</row>
    <row r="62" spans="2:12" x14ac:dyDescent="0.2">
      <c r="B62" s="142" t="str">
        <f>IF(ROUNDUP(L56,0)&lt;=18,"The batteries can be housed in the MS-10UD-7 Cabinet.",IF(ROUNDUP(L56,0)&lt;=26,"You will need a BB-26 Backbox for these batteries.",IF(ROUNDUP(L56,0)&lt;=55,"You will need a BB-55 Backbox for these batteries.","You will need multiple BB-55 Backboxes for these batteries.")))</f>
        <v>The batteries can be housed in the MS-10UD-7 Cabinet.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</row>
    <row r="63" spans="2:12" x14ac:dyDescent="0.2">
      <c r="B63" s="143"/>
      <c r="C63" s="144"/>
      <c r="D63" s="144"/>
      <c r="E63" s="145"/>
      <c r="F63" s="146"/>
      <c r="G63" s="143"/>
    </row>
    <row r="64" spans="2:12" x14ac:dyDescent="0.2">
      <c r="B64" s="137" t="s">
        <v>73</v>
      </c>
      <c r="C64" s="138"/>
      <c r="D64" s="138"/>
      <c r="E64" s="138"/>
      <c r="F64" s="138"/>
      <c r="G64" s="138"/>
      <c r="H64" s="84"/>
      <c r="I64" s="85"/>
      <c r="J64" s="85"/>
      <c r="K64" s="85"/>
      <c r="L64" s="86"/>
    </row>
    <row r="65" spans="2:12" x14ac:dyDescent="0.2">
      <c r="B65" s="147" t="str">
        <f>IF(J33="","NAC#1 current is within the limitations of the circuit.",IF(J33&gt;3,"**THE CURRENT FOR NAC#1 EXCEEDS THE MAX. OUTPUT OF THE CIRCUIT**","NAC#1 current is within the limitations of the circuit."))</f>
        <v>NAC#1 current is within the limitations of the circuit.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9"/>
    </row>
    <row r="66" spans="2:12" x14ac:dyDescent="0.2">
      <c r="B66" s="147" t="str">
        <f>IF(J34="","NAC#2 current is within the limitations of the circuit.",IF(J34&gt;3,"**THE CURRENT FOR NAC#2 EXCEEDS THE MAX. OUTPUT OF THE CIRCUIT**","NAC#2 current is within the limitations of the circuit."))</f>
        <v>NAC#2 current is within the limitations of the circuit.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9"/>
    </row>
    <row r="67" spans="2:12" x14ac:dyDescent="0.2">
      <c r="B67" s="147" t="str">
        <f>IF(J35="","NAC#3 current is within the limitations of the circuit.",IF(J35&gt;3,"**THE CURRENT FOR NAC#3 EXCEEDS THE MAX. OUTPUT OF THE CIRCUIT**","NAC#3 current is within the limitations of the circuit."))</f>
        <v>NAC#3 current is within the limitations of the circuit.</v>
      </c>
      <c r="C67" s="148"/>
      <c r="D67" s="148"/>
      <c r="E67" s="148"/>
      <c r="F67" s="148"/>
      <c r="G67" s="148"/>
      <c r="H67" s="148"/>
      <c r="I67" s="148"/>
      <c r="J67" s="148"/>
      <c r="K67" s="148"/>
      <c r="L67" s="149"/>
    </row>
    <row r="68" spans="2:12" x14ac:dyDescent="0.2">
      <c r="B68" s="147" t="str">
        <f>IF(J36="","NAC#4 current is within the limitations of the circuit.",IF(J36&gt;3,"**THE CURRENT FOR NAC#4 EXCEEDS THE MAX. OUTPUT OF THE CIRCUIT**","NAC#4 current is within the limitations of the circuit."))</f>
        <v>NAC#4 current is within the limitations of the circuit.</v>
      </c>
      <c r="C68" s="148"/>
      <c r="D68" s="148"/>
      <c r="E68" s="148"/>
      <c r="F68" s="148"/>
      <c r="G68" s="148"/>
      <c r="H68" s="148"/>
      <c r="I68" s="148"/>
      <c r="J68" s="148"/>
      <c r="K68" s="148"/>
      <c r="L68" s="149"/>
    </row>
    <row r="69" spans="2:12" x14ac:dyDescent="0.2">
      <c r="B69" s="150" t="s">
        <v>74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2"/>
    </row>
    <row r="70" spans="2:12" x14ac:dyDescent="0.2">
      <c r="B70" s="153" t="str">
        <f>IF(L39&gt;7,"Output Current has exceeded panel limitations. Consider adding an Auxiliary Power Supply.","The output current is within the panel's limitations.")</f>
        <v>The output current is within the panel's limitations.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5"/>
    </row>
    <row r="71" spans="2:12" x14ac:dyDescent="0.2"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3" spans="2:12" ht="39" customHeight="1" x14ac:dyDescent="0.4">
      <c r="B73" s="68"/>
      <c r="C73" s="3" t="s">
        <v>75</v>
      </c>
      <c r="D73" s="3"/>
      <c r="E73" s="3"/>
      <c r="F73" s="3"/>
      <c r="G73" s="3"/>
      <c r="H73" s="3"/>
      <c r="I73" s="3"/>
      <c r="J73" s="3"/>
      <c r="K73" s="3"/>
      <c r="L73" s="4"/>
    </row>
    <row r="74" spans="2:12" x14ac:dyDescent="0.2">
      <c r="B74" s="157" t="s">
        <v>53</v>
      </c>
      <c r="C74" s="158"/>
      <c r="D74" s="158"/>
      <c r="E74" s="158"/>
      <c r="F74" s="158"/>
      <c r="G74" s="158"/>
      <c r="H74" s="158"/>
      <c r="I74" s="158"/>
      <c r="J74" s="158"/>
      <c r="K74" s="158"/>
      <c r="L74" s="159"/>
    </row>
    <row r="75" spans="2:12" x14ac:dyDescent="0.2">
      <c r="B75" s="16" t="s">
        <v>76</v>
      </c>
      <c r="C75" s="17" t="s">
        <v>11</v>
      </c>
      <c r="D75" s="18" t="s">
        <v>77</v>
      </c>
      <c r="E75" s="19"/>
      <c r="F75" s="20"/>
      <c r="G75" s="17" t="s">
        <v>13</v>
      </c>
      <c r="H75" s="17" t="s">
        <v>11</v>
      </c>
      <c r="I75" s="21" t="s">
        <v>78</v>
      </c>
      <c r="J75" s="22"/>
      <c r="K75" s="23"/>
      <c r="L75" s="24" t="s">
        <v>13</v>
      </c>
    </row>
    <row r="76" spans="2:12" x14ac:dyDescent="0.2">
      <c r="B76" s="45" t="s">
        <v>79</v>
      </c>
      <c r="C76" s="46">
        <v>5</v>
      </c>
      <c r="D76" s="46" t="s">
        <v>20</v>
      </c>
      <c r="E76" s="47">
        <v>0</v>
      </c>
      <c r="F76" s="46" t="s">
        <v>21</v>
      </c>
      <c r="G76" s="48">
        <f t="shared" ref="G76:G85" si="5">IF(C76&gt;0,PRODUCT(C76,E76),"")</f>
        <v>0</v>
      </c>
      <c r="H76" s="46">
        <f t="shared" ref="H76:H85" si="6">C76</f>
        <v>5</v>
      </c>
      <c r="I76" s="46" t="s">
        <v>20</v>
      </c>
      <c r="J76" s="47">
        <v>0.13899999856948853</v>
      </c>
      <c r="K76" s="46" t="s">
        <v>21</v>
      </c>
      <c r="L76" s="48">
        <f t="shared" ref="L76:L85" si="7">IF(H76&gt;0,PRODUCT(H76,J76),"")</f>
        <v>0.69499999284744263</v>
      </c>
    </row>
    <row r="77" spans="2:12" x14ac:dyDescent="0.2">
      <c r="B77" s="49" t="s">
        <v>80</v>
      </c>
      <c r="C77" s="29">
        <v>15</v>
      </c>
      <c r="D77" s="29" t="s">
        <v>20</v>
      </c>
      <c r="E77" s="30">
        <v>0</v>
      </c>
      <c r="F77" s="29" t="s">
        <v>21</v>
      </c>
      <c r="G77" s="31">
        <f t="shared" si="5"/>
        <v>0</v>
      </c>
      <c r="H77" s="29">
        <f t="shared" si="6"/>
        <v>15</v>
      </c>
      <c r="I77" s="29" t="s">
        <v>20</v>
      </c>
      <c r="J77" s="30">
        <v>0.14699999988079071</v>
      </c>
      <c r="K77" s="29" t="s">
        <v>21</v>
      </c>
      <c r="L77" s="31">
        <f t="shared" si="7"/>
        <v>2.2049999982118607</v>
      </c>
    </row>
    <row r="78" spans="2:12" x14ac:dyDescent="0.2">
      <c r="B78" s="49"/>
      <c r="C78" s="29">
        <v>0</v>
      </c>
      <c r="D78" s="29" t="s">
        <v>20</v>
      </c>
      <c r="E78" s="30">
        <v>0</v>
      </c>
      <c r="F78" s="29" t="s">
        <v>21</v>
      </c>
      <c r="G78" s="31" t="str">
        <f t="shared" si="5"/>
        <v/>
      </c>
      <c r="H78" s="29">
        <f t="shared" si="6"/>
        <v>0</v>
      </c>
      <c r="I78" s="29" t="s">
        <v>20</v>
      </c>
      <c r="J78" s="30">
        <v>0</v>
      </c>
      <c r="K78" s="29" t="s">
        <v>21</v>
      </c>
      <c r="L78" s="31" t="str">
        <f t="shared" si="7"/>
        <v/>
      </c>
    </row>
    <row r="79" spans="2:12" x14ac:dyDescent="0.2">
      <c r="B79" s="50"/>
      <c r="C79" s="38">
        <v>0</v>
      </c>
      <c r="D79" s="38" t="s">
        <v>20</v>
      </c>
      <c r="E79" s="39">
        <v>0</v>
      </c>
      <c r="F79" s="38" t="s">
        <v>21</v>
      </c>
      <c r="G79" s="41" t="str">
        <f t="shared" si="5"/>
        <v/>
      </c>
      <c r="H79" s="38">
        <f t="shared" si="6"/>
        <v>0</v>
      </c>
      <c r="I79" s="38" t="s">
        <v>20</v>
      </c>
      <c r="J79" s="39">
        <v>0</v>
      </c>
      <c r="K79" s="38" t="s">
        <v>21</v>
      </c>
      <c r="L79" s="41" t="str">
        <f t="shared" si="7"/>
        <v/>
      </c>
    </row>
    <row r="80" spans="2:12" x14ac:dyDescent="0.2">
      <c r="B80" s="160"/>
      <c r="C80" s="161">
        <v>0</v>
      </c>
      <c r="D80" s="161" t="s">
        <v>20</v>
      </c>
      <c r="E80" s="162">
        <v>0</v>
      </c>
      <c r="F80" s="161" t="s">
        <v>21</v>
      </c>
      <c r="G80" s="162" t="str">
        <f t="shared" si="5"/>
        <v/>
      </c>
      <c r="H80" s="161">
        <f t="shared" si="6"/>
        <v>0</v>
      </c>
      <c r="I80" s="161" t="s">
        <v>20</v>
      </c>
      <c r="J80" s="162">
        <v>0</v>
      </c>
      <c r="K80" s="161" t="s">
        <v>21</v>
      </c>
      <c r="L80" s="162" t="str">
        <f t="shared" si="7"/>
        <v/>
      </c>
    </row>
    <row r="81" spans="2:12" x14ac:dyDescent="0.2">
      <c r="B81" s="160"/>
      <c r="C81" s="161">
        <v>0</v>
      </c>
      <c r="D81" s="161" t="s">
        <v>20</v>
      </c>
      <c r="E81" s="162">
        <v>0</v>
      </c>
      <c r="F81" s="161" t="s">
        <v>21</v>
      </c>
      <c r="G81" s="162" t="str">
        <f t="shared" si="5"/>
        <v/>
      </c>
      <c r="H81" s="161">
        <f t="shared" si="6"/>
        <v>0</v>
      </c>
      <c r="I81" s="161" t="s">
        <v>20</v>
      </c>
      <c r="J81" s="162">
        <v>0</v>
      </c>
      <c r="K81" s="161" t="s">
        <v>21</v>
      </c>
      <c r="L81" s="162" t="str">
        <f t="shared" si="7"/>
        <v/>
      </c>
    </row>
    <row r="82" spans="2:12" x14ac:dyDescent="0.2">
      <c r="B82" s="45"/>
      <c r="C82" s="46">
        <v>0</v>
      </c>
      <c r="D82" s="46" t="s">
        <v>20</v>
      </c>
      <c r="E82" s="47">
        <v>0</v>
      </c>
      <c r="F82" s="46" t="s">
        <v>21</v>
      </c>
      <c r="G82" s="48" t="str">
        <f t="shared" si="5"/>
        <v/>
      </c>
      <c r="H82" s="46">
        <f t="shared" si="6"/>
        <v>0</v>
      </c>
      <c r="I82" s="46" t="s">
        <v>20</v>
      </c>
      <c r="J82" s="47">
        <v>0</v>
      </c>
      <c r="K82" s="46" t="s">
        <v>21</v>
      </c>
      <c r="L82" s="48" t="str">
        <f t="shared" si="7"/>
        <v/>
      </c>
    </row>
    <row r="83" spans="2:12" x14ac:dyDescent="0.2">
      <c r="B83" s="49"/>
      <c r="C83" s="29">
        <v>0</v>
      </c>
      <c r="D83" s="29" t="s">
        <v>20</v>
      </c>
      <c r="E83" s="30">
        <v>0</v>
      </c>
      <c r="F83" s="29" t="s">
        <v>21</v>
      </c>
      <c r="G83" s="31" t="str">
        <f t="shared" si="5"/>
        <v/>
      </c>
      <c r="H83" s="29">
        <f t="shared" si="6"/>
        <v>0</v>
      </c>
      <c r="I83" s="29" t="s">
        <v>20</v>
      </c>
      <c r="J83" s="30">
        <v>0</v>
      </c>
      <c r="K83" s="29" t="s">
        <v>21</v>
      </c>
      <c r="L83" s="31" t="str">
        <f t="shared" si="7"/>
        <v/>
      </c>
    </row>
    <row r="84" spans="2:12" x14ac:dyDescent="0.2">
      <c r="B84" s="49"/>
      <c r="C84" s="29">
        <v>0</v>
      </c>
      <c r="D84" s="29" t="s">
        <v>20</v>
      </c>
      <c r="E84" s="30">
        <v>0</v>
      </c>
      <c r="F84" s="29" t="s">
        <v>21</v>
      </c>
      <c r="G84" s="31" t="str">
        <f t="shared" si="5"/>
        <v/>
      </c>
      <c r="H84" s="29">
        <f t="shared" si="6"/>
        <v>0</v>
      </c>
      <c r="I84" s="29" t="s">
        <v>20</v>
      </c>
      <c r="J84" s="30">
        <v>0</v>
      </c>
      <c r="K84" s="29" t="s">
        <v>21</v>
      </c>
      <c r="L84" s="31" t="str">
        <f t="shared" si="7"/>
        <v/>
      </c>
    </row>
    <row r="85" spans="2:12" x14ac:dyDescent="0.2">
      <c r="B85" s="50"/>
      <c r="C85" s="38">
        <v>0</v>
      </c>
      <c r="D85" s="38" t="s">
        <v>20</v>
      </c>
      <c r="E85" s="39">
        <v>0</v>
      </c>
      <c r="F85" s="38" t="s">
        <v>21</v>
      </c>
      <c r="G85" s="41" t="str">
        <f t="shared" si="5"/>
        <v/>
      </c>
      <c r="H85" s="38">
        <f t="shared" si="6"/>
        <v>0</v>
      </c>
      <c r="I85" s="38" t="s">
        <v>20</v>
      </c>
      <c r="J85" s="39">
        <v>0</v>
      </c>
      <c r="K85" s="51" t="s">
        <v>21</v>
      </c>
      <c r="L85" s="52" t="str">
        <f t="shared" si="7"/>
        <v/>
      </c>
    </row>
    <row r="86" spans="2:12" x14ac:dyDescent="0.2">
      <c r="B86" s="61" t="s">
        <v>59</v>
      </c>
      <c r="C86" s="62"/>
      <c r="D86" s="62"/>
      <c r="E86" s="62"/>
      <c r="F86" s="62"/>
      <c r="G86" s="63">
        <f>SUM(G76:G85)</f>
        <v>0</v>
      </c>
      <c r="H86" s="64" t="s">
        <v>60</v>
      </c>
      <c r="I86" s="62"/>
      <c r="J86" s="62"/>
      <c r="K86" s="65"/>
      <c r="L86" s="63">
        <f>SUM(L76:L85)</f>
        <v>2.8999999910593033</v>
      </c>
    </row>
    <row r="88" spans="2:12" x14ac:dyDescent="0.2">
      <c r="B88" s="157" t="s">
        <v>54</v>
      </c>
      <c r="C88" s="158"/>
      <c r="D88" s="158"/>
      <c r="E88" s="158"/>
      <c r="F88" s="158"/>
      <c r="G88" s="158"/>
      <c r="H88" s="158"/>
      <c r="I88" s="158"/>
      <c r="J88" s="158"/>
      <c r="K88" s="158"/>
      <c r="L88" s="159"/>
    </row>
    <row r="89" spans="2:12" x14ac:dyDescent="0.2">
      <c r="B89" s="16" t="s">
        <v>76</v>
      </c>
      <c r="C89" s="17" t="s">
        <v>11</v>
      </c>
      <c r="D89" s="18" t="s">
        <v>77</v>
      </c>
      <c r="E89" s="19"/>
      <c r="F89" s="20"/>
      <c r="G89" s="17" t="s">
        <v>13</v>
      </c>
      <c r="H89" s="17" t="s">
        <v>11</v>
      </c>
      <c r="I89" s="21" t="s">
        <v>78</v>
      </c>
      <c r="J89" s="22"/>
      <c r="K89" s="23"/>
      <c r="L89" s="24" t="s">
        <v>13</v>
      </c>
    </row>
    <row r="90" spans="2:12" x14ac:dyDescent="0.2">
      <c r="B90" s="45" t="s">
        <v>81</v>
      </c>
      <c r="C90" s="46">
        <v>9</v>
      </c>
      <c r="D90" s="46" t="s">
        <v>20</v>
      </c>
      <c r="E90" s="47">
        <v>0</v>
      </c>
      <c r="F90" s="46" t="s">
        <v>21</v>
      </c>
      <c r="G90" s="48">
        <f t="shared" ref="G90:G99" si="8">IF(C90&gt;0,PRODUCT(C90,E90),"")</f>
        <v>0</v>
      </c>
      <c r="H90" s="46">
        <f t="shared" ref="H90:H99" si="9">C90</f>
        <v>9</v>
      </c>
      <c r="I90" s="46" t="s">
        <v>20</v>
      </c>
      <c r="J90" s="47">
        <v>4.3000001460313797E-2</v>
      </c>
      <c r="K90" s="46" t="s">
        <v>21</v>
      </c>
      <c r="L90" s="48">
        <f t="shared" ref="L90:L99" si="10">IF(H90&gt;0,PRODUCT(H90,J90),"")</f>
        <v>0.38700001314282417</v>
      </c>
    </row>
    <row r="91" spans="2:12" x14ac:dyDescent="0.2">
      <c r="B91" s="49"/>
      <c r="C91" s="29">
        <v>0</v>
      </c>
      <c r="D91" s="29" t="s">
        <v>20</v>
      </c>
      <c r="E91" s="30">
        <v>0</v>
      </c>
      <c r="F91" s="29" t="s">
        <v>21</v>
      </c>
      <c r="G91" s="31" t="str">
        <f t="shared" si="8"/>
        <v/>
      </c>
      <c r="H91" s="29">
        <f t="shared" si="9"/>
        <v>0</v>
      </c>
      <c r="I91" s="29" t="s">
        <v>20</v>
      </c>
      <c r="J91" s="30">
        <v>0</v>
      </c>
      <c r="K91" s="29" t="s">
        <v>21</v>
      </c>
      <c r="L91" s="31" t="str">
        <f t="shared" si="10"/>
        <v/>
      </c>
    </row>
    <row r="92" spans="2:12" x14ac:dyDescent="0.2">
      <c r="B92" s="49"/>
      <c r="C92" s="29">
        <v>0</v>
      </c>
      <c r="D92" s="29" t="s">
        <v>20</v>
      </c>
      <c r="E92" s="30">
        <v>0</v>
      </c>
      <c r="F92" s="29" t="s">
        <v>21</v>
      </c>
      <c r="G92" s="31" t="str">
        <f t="shared" si="8"/>
        <v/>
      </c>
      <c r="H92" s="29">
        <f t="shared" si="9"/>
        <v>0</v>
      </c>
      <c r="I92" s="29" t="s">
        <v>20</v>
      </c>
      <c r="J92" s="30">
        <v>0</v>
      </c>
      <c r="K92" s="29" t="s">
        <v>21</v>
      </c>
      <c r="L92" s="31" t="str">
        <f t="shared" si="10"/>
        <v/>
      </c>
    </row>
    <row r="93" spans="2:12" x14ac:dyDescent="0.2">
      <c r="B93" s="50"/>
      <c r="C93" s="38">
        <v>0</v>
      </c>
      <c r="D93" s="38" t="s">
        <v>20</v>
      </c>
      <c r="E93" s="39">
        <v>0</v>
      </c>
      <c r="F93" s="38" t="s">
        <v>21</v>
      </c>
      <c r="G93" s="41" t="str">
        <f t="shared" si="8"/>
        <v/>
      </c>
      <c r="H93" s="38">
        <f t="shared" si="9"/>
        <v>0</v>
      </c>
      <c r="I93" s="38" t="s">
        <v>20</v>
      </c>
      <c r="J93" s="39">
        <v>0</v>
      </c>
      <c r="K93" s="38" t="s">
        <v>21</v>
      </c>
      <c r="L93" s="41" t="str">
        <f t="shared" si="10"/>
        <v/>
      </c>
    </row>
    <row r="94" spans="2:12" x14ac:dyDescent="0.2">
      <c r="B94" s="160"/>
      <c r="C94" s="161">
        <v>0</v>
      </c>
      <c r="D94" s="161" t="s">
        <v>20</v>
      </c>
      <c r="E94" s="162">
        <v>0</v>
      </c>
      <c r="F94" s="161" t="s">
        <v>21</v>
      </c>
      <c r="G94" s="162" t="str">
        <f t="shared" si="8"/>
        <v/>
      </c>
      <c r="H94" s="161">
        <f t="shared" si="9"/>
        <v>0</v>
      </c>
      <c r="I94" s="161" t="s">
        <v>20</v>
      </c>
      <c r="J94" s="162">
        <v>0</v>
      </c>
      <c r="K94" s="161" t="s">
        <v>21</v>
      </c>
      <c r="L94" s="162" t="str">
        <f t="shared" si="10"/>
        <v/>
      </c>
    </row>
    <row r="95" spans="2:12" x14ac:dyDescent="0.2">
      <c r="B95" s="160"/>
      <c r="C95" s="161">
        <v>0</v>
      </c>
      <c r="D95" s="161" t="s">
        <v>20</v>
      </c>
      <c r="E95" s="162">
        <v>0</v>
      </c>
      <c r="F95" s="161" t="s">
        <v>21</v>
      </c>
      <c r="G95" s="162" t="str">
        <f t="shared" si="8"/>
        <v/>
      </c>
      <c r="H95" s="161">
        <f t="shared" si="9"/>
        <v>0</v>
      </c>
      <c r="I95" s="161" t="s">
        <v>20</v>
      </c>
      <c r="J95" s="162">
        <v>0</v>
      </c>
      <c r="K95" s="161" t="s">
        <v>21</v>
      </c>
      <c r="L95" s="162" t="str">
        <f t="shared" si="10"/>
        <v/>
      </c>
    </row>
    <row r="96" spans="2:12" x14ac:dyDescent="0.2">
      <c r="B96" s="45"/>
      <c r="C96" s="46">
        <v>0</v>
      </c>
      <c r="D96" s="46" t="s">
        <v>20</v>
      </c>
      <c r="E96" s="47">
        <v>0</v>
      </c>
      <c r="F96" s="46" t="s">
        <v>21</v>
      </c>
      <c r="G96" s="48" t="str">
        <f t="shared" si="8"/>
        <v/>
      </c>
      <c r="H96" s="46">
        <f t="shared" si="9"/>
        <v>0</v>
      </c>
      <c r="I96" s="46" t="s">
        <v>20</v>
      </c>
      <c r="J96" s="47">
        <v>0</v>
      </c>
      <c r="K96" s="46" t="s">
        <v>21</v>
      </c>
      <c r="L96" s="48" t="str">
        <f t="shared" si="10"/>
        <v/>
      </c>
    </row>
    <row r="97" spans="2:12" x14ac:dyDescent="0.2">
      <c r="B97" s="49"/>
      <c r="C97" s="29">
        <v>0</v>
      </c>
      <c r="D97" s="29" t="s">
        <v>20</v>
      </c>
      <c r="E97" s="30">
        <v>0</v>
      </c>
      <c r="F97" s="29" t="s">
        <v>21</v>
      </c>
      <c r="G97" s="31" t="str">
        <f t="shared" si="8"/>
        <v/>
      </c>
      <c r="H97" s="29">
        <f t="shared" si="9"/>
        <v>0</v>
      </c>
      <c r="I97" s="29" t="s">
        <v>20</v>
      </c>
      <c r="J97" s="30">
        <v>0</v>
      </c>
      <c r="K97" s="29" t="s">
        <v>21</v>
      </c>
      <c r="L97" s="31" t="str">
        <f t="shared" si="10"/>
        <v/>
      </c>
    </row>
    <row r="98" spans="2:12" x14ac:dyDescent="0.2">
      <c r="B98" s="49"/>
      <c r="C98" s="29">
        <v>0</v>
      </c>
      <c r="D98" s="29" t="s">
        <v>20</v>
      </c>
      <c r="E98" s="30">
        <v>0</v>
      </c>
      <c r="F98" s="29" t="s">
        <v>21</v>
      </c>
      <c r="G98" s="31" t="str">
        <f t="shared" si="8"/>
        <v/>
      </c>
      <c r="H98" s="29">
        <f t="shared" si="9"/>
        <v>0</v>
      </c>
      <c r="I98" s="29" t="s">
        <v>20</v>
      </c>
      <c r="J98" s="30">
        <v>0</v>
      </c>
      <c r="K98" s="29" t="s">
        <v>21</v>
      </c>
      <c r="L98" s="31" t="str">
        <f t="shared" si="10"/>
        <v/>
      </c>
    </row>
    <row r="99" spans="2:12" x14ac:dyDescent="0.2">
      <c r="B99" s="50"/>
      <c r="C99" s="38">
        <v>0</v>
      </c>
      <c r="D99" s="38" t="s">
        <v>20</v>
      </c>
      <c r="E99" s="39">
        <v>0</v>
      </c>
      <c r="F99" s="38" t="s">
        <v>21</v>
      </c>
      <c r="G99" s="41" t="str">
        <f t="shared" si="8"/>
        <v/>
      </c>
      <c r="H99" s="38">
        <f t="shared" si="9"/>
        <v>0</v>
      </c>
      <c r="I99" s="38" t="s">
        <v>20</v>
      </c>
      <c r="J99" s="39">
        <v>0</v>
      </c>
      <c r="K99" s="51" t="s">
        <v>21</v>
      </c>
      <c r="L99" s="52" t="str">
        <f t="shared" si="10"/>
        <v/>
      </c>
    </row>
    <row r="100" spans="2:12" x14ac:dyDescent="0.2">
      <c r="B100" s="61" t="s">
        <v>59</v>
      </c>
      <c r="C100" s="62"/>
      <c r="D100" s="62"/>
      <c r="E100" s="62"/>
      <c r="F100" s="62"/>
      <c r="G100" s="63">
        <f>SUM(G90:G99)</f>
        <v>0</v>
      </c>
      <c r="H100" s="64" t="s">
        <v>60</v>
      </c>
      <c r="I100" s="62"/>
      <c r="J100" s="62"/>
      <c r="K100" s="65"/>
      <c r="L100" s="63">
        <f>SUM(L90:L99)</f>
        <v>0.38700001314282417</v>
      </c>
    </row>
    <row r="102" spans="2:12" x14ac:dyDescent="0.2">
      <c r="B102" s="157" t="s">
        <v>55</v>
      </c>
      <c r="C102" s="158"/>
      <c r="D102" s="158"/>
      <c r="E102" s="158"/>
      <c r="F102" s="158"/>
      <c r="G102" s="158"/>
      <c r="H102" s="158"/>
      <c r="I102" s="158"/>
      <c r="J102" s="158"/>
      <c r="K102" s="158"/>
      <c r="L102" s="159"/>
    </row>
    <row r="103" spans="2:12" x14ac:dyDescent="0.2">
      <c r="B103" s="16" t="s">
        <v>76</v>
      </c>
      <c r="C103" s="17" t="s">
        <v>11</v>
      </c>
      <c r="D103" s="18" t="s">
        <v>77</v>
      </c>
      <c r="E103" s="19"/>
      <c r="F103" s="20"/>
      <c r="G103" s="17" t="s">
        <v>13</v>
      </c>
      <c r="H103" s="17" t="s">
        <v>11</v>
      </c>
      <c r="I103" s="21" t="s">
        <v>78</v>
      </c>
      <c r="J103" s="22"/>
      <c r="K103" s="23"/>
      <c r="L103" s="24" t="s">
        <v>13</v>
      </c>
    </row>
    <row r="104" spans="2:12" x14ac:dyDescent="0.2">
      <c r="B104" s="45" t="s">
        <v>81</v>
      </c>
      <c r="C104" s="46">
        <v>22</v>
      </c>
      <c r="D104" s="46" t="s">
        <v>20</v>
      </c>
      <c r="E104" s="47">
        <v>0</v>
      </c>
      <c r="F104" s="46" t="s">
        <v>21</v>
      </c>
      <c r="G104" s="48">
        <f t="shared" ref="G104:G113" si="11">IF(C104&gt;0,PRODUCT(C104,E104),"")</f>
        <v>0</v>
      </c>
      <c r="H104" s="46">
        <f t="shared" ref="H104:H113" si="12">C104</f>
        <v>22</v>
      </c>
      <c r="I104" s="46" t="s">
        <v>20</v>
      </c>
      <c r="J104" s="47">
        <v>4.3000001460313797E-2</v>
      </c>
      <c r="K104" s="46" t="s">
        <v>21</v>
      </c>
      <c r="L104" s="48">
        <f t="shared" ref="L104:L113" si="13">IF(H104&gt;0,PRODUCT(H104,J104),"")</f>
        <v>0.94600003212690353</v>
      </c>
    </row>
    <row r="105" spans="2:12" x14ac:dyDescent="0.2">
      <c r="B105" s="49"/>
      <c r="C105" s="29">
        <v>0</v>
      </c>
      <c r="D105" s="29" t="s">
        <v>20</v>
      </c>
      <c r="E105" s="30">
        <v>0</v>
      </c>
      <c r="F105" s="29" t="s">
        <v>21</v>
      </c>
      <c r="G105" s="31" t="str">
        <f t="shared" si="11"/>
        <v/>
      </c>
      <c r="H105" s="29">
        <f t="shared" si="12"/>
        <v>0</v>
      </c>
      <c r="I105" s="29" t="s">
        <v>20</v>
      </c>
      <c r="J105" s="30">
        <v>0</v>
      </c>
      <c r="K105" s="29" t="s">
        <v>21</v>
      </c>
      <c r="L105" s="31" t="str">
        <f t="shared" si="13"/>
        <v/>
      </c>
    </row>
    <row r="106" spans="2:12" x14ac:dyDescent="0.2">
      <c r="B106" s="49"/>
      <c r="C106" s="29">
        <v>0</v>
      </c>
      <c r="D106" s="29" t="s">
        <v>20</v>
      </c>
      <c r="E106" s="30">
        <v>0</v>
      </c>
      <c r="F106" s="29" t="s">
        <v>21</v>
      </c>
      <c r="G106" s="31" t="str">
        <f t="shared" si="11"/>
        <v/>
      </c>
      <c r="H106" s="29">
        <f t="shared" si="12"/>
        <v>0</v>
      </c>
      <c r="I106" s="29" t="s">
        <v>20</v>
      </c>
      <c r="J106" s="30">
        <v>0</v>
      </c>
      <c r="K106" s="29" t="s">
        <v>21</v>
      </c>
      <c r="L106" s="31" t="str">
        <f t="shared" si="13"/>
        <v/>
      </c>
    </row>
    <row r="107" spans="2:12" x14ac:dyDescent="0.2">
      <c r="B107" s="50"/>
      <c r="C107" s="38">
        <v>0</v>
      </c>
      <c r="D107" s="38" t="s">
        <v>20</v>
      </c>
      <c r="E107" s="39">
        <v>0</v>
      </c>
      <c r="F107" s="38" t="s">
        <v>21</v>
      </c>
      <c r="G107" s="41" t="str">
        <f t="shared" si="11"/>
        <v/>
      </c>
      <c r="H107" s="38">
        <f t="shared" si="12"/>
        <v>0</v>
      </c>
      <c r="I107" s="38" t="s">
        <v>20</v>
      </c>
      <c r="J107" s="39">
        <v>0</v>
      </c>
      <c r="K107" s="38" t="s">
        <v>21</v>
      </c>
      <c r="L107" s="41" t="str">
        <f t="shared" si="13"/>
        <v/>
      </c>
    </row>
    <row r="108" spans="2:12" x14ac:dyDescent="0.2">
      <c r="B108" s="160"/>
      <c r="C108" s="161">
        <v>0</v>
      </c>
      <c r="D108" s="161" t="s">
        <v>20</v>
      </c>
      <c r="E108" s="162">
        <v>0</v>
      </c>
      <c r="F108" s="161" t="s">
        <v>21</v>
      </c>
      <c r="G108" s="162" t="str">
        <f t="shared" si="11"/>
        <v/>
      </c>
      <c r="H108" s="161">
        <f t="shared" si="12"/>
        <v>0</v>
      </c>
      <c r="I108" s="161" t="s">
        <v>20</v>
      </c>
      <c r="J108" s="162">
        <v>0</v>
      </c>
      <c r="K108" s="161" t="s">
        <v>21</v>
      </c>
      <c r="L108" s="162" t="str">
        <f t="shared" si="13"/>
        <v/>
      </c>
    </row>
    <row r="109" spans="2:12" x14ac:dyDescent="0.2">
      <c r="B109" s="160"/>
      <c r="C109" s="161">
        <v>0</v>
      </c>
      <c r="D109" s="161" t="s">
        <v>20</v>
      </c>
      <c r="E109" s="162">
        <v>0</v>
      </c>
      <c r="F109" s="161" t="s">
        <v>21</v>
      </c>
      <c r="G109" s="162" t="str">
        <f t="shared" si="11"/>
        <v/>
      </c>
      <c r="H109" s="161">
        <f t="shared" si="12"/>
        <v>0</v>
      </c>
      <c r="I109" s="161" t="s">
        <v>20</v>
      </c>
      <c r="J109" s="162">
        <v>0</v>
      </c>
      <c r="K109" s="161" t="s">
        <v>21</v>
      </c>
      <c r="L109" s="162" t="str">
        <f t="shared" si="13"/>
        <v/>
      </c>
    </row>
    <row r="110" spans="2:12" x14ac:dyDescent="0.2">
      <c r="B110" s="45"/>
      <c r="C110" s="46">
        <v>0</v>
      </c>
      <c r="D110" s="46" t="s">
        <v>20</v>
      </c>
      <c r="E110" s="47">
        <v>0</v>
      </c>
      <c r="F110" s="46" t="s">
        <v>21</v>
      </c>
      <c r="G110" s="48" t="str">
        <f t="shared" si="11"/>
        <v/>
      </c>
      <c r="H110" s="46">
        <f t="shared" si="12"/>
        <v>0</v>
      </c>
      <c r="I110" s="46" t="s">
        <v>20</v>
      </c>
      <c r="J110" s="47">
        <v>0</v>
      </c>
      <c r="K110" s="46" t="s">
        <v>21</v>
      </c>
      <c r="L110" s="48" t="str">
        <f t="shared" si="13"/>
        <v/>
      </c>
    </row>
    <row r="111" spans="2:12" x14ac:dyDescent="0.2">
      <c r="B111" s="49"/>
      <c r="C111" s="29">
        <v>0</v>
      </c>
      <c r="D111" s="29" t="s">
        <v>20</v>
      </c>
      <c r="E111" s="30">
        <v>0</v>
      </c>
      <c r="F111" s="29" t="s">
        <v>21</v>
      </c>
      <c r="G111" s="31" t="str">
        <f t="shared" si="11"/>
        <v/>
      </c>
      <c r="H111" s="29">
        <f t="shared" si="12"/>
        <v>0</v>
      </c>
      <c r="I111" s="29" t="s">
        <v>20</v>
      </c>
      <c r="J111" s="30">
        <v>0</v>
      </c>
      <c r="K111" s="29" t="s">
        <v>21</v>
      </c>
      <c r="L111" s="31" t="str">
        <f t="shared" si="13"/>
        <v/>
      </c>
    </row>
    <row r="112" spans="2:12" x14ac:dyDescent="0.2">
      <c r="B112" s="49"/>
      <c r="C112" s="29">
        <v>0</v>
      </c>
      <c r="D112" s="29" t="s">
        <v>20</v>
      </c>
      <c r="E112" s="30">
        <v>0</v>
      </c>
      <c r="F112" s="29" t="s">
        <v>21</v>
      </c>
      <c r="G112" s="31" t="str">
        <f t="shared" si="11"/>
        <v/>
      </c>
      <c r="H112" s="29">
        <f t="shared" si="12"/>
        <v>0</v>
      </c>
      <c r="I112" s="29" t="s">
        <v>20</v>
      </c>
      <c r="J112" s="30">
        <v>0</v>
      </c>
      <c r="K112" s="29" t="s">
        <v>21</v>
      </c>
      <c r="L112" s="31" t="str">
        <f t="shared" si="13"/>
        <v/>
      </c>
    </row>
    <row r="113" spans="2:12" x14ac:dyDescent="0.2">
      <c r="B113" s="50"/>
      <c r="C113" s="38">
        <v>0</v>
      </c>
      <c r="D113" s="38" t="s">
        <v>20</v>
      </c>
      <c r="E113" s="39">
        <v>0</v>
      </c>
      <c r="F113" s="38" t="s">
        <v>21</v>
      </c>
      <c r="G113" s="41" t="str">
        <f t="shared" si="11"/>
        <v/>
      </c>
      <c r="H113" s="38">
        <f t="shared" si="12"/>
        <v>0</v>
      </c>
      <c r="I113" s="38" t="s">
        <v>20</v>
      </c>
      <c r="J113" s="39">
        <v>0</v>
      </c>
      <c r="K113" s="51" t="s">
        <v>21</v>
      </c>
      <c r="L113" s="52" t="str">
        <f t="shared" si="13"/>
        <v/>
      </c>
    </row>
    <row r="114" spans="2:12" x14ac:dyDescent="0.2">
      <c r="B114" s="61" t="s">
        <v>59</v>
      </c>
      <c r="C114" s="62"/>
      <c r="D114" s="62"/>
      <c r="E114" s="62"/>
      <c r="F114" s="62"/>
      <c r="G114" s="63">
        <f>SUM(G104:G113)</f>
        <v>0</v>
      </c>
      <c r="H114" s="64" t="s">
        <v>60</v>
      </c>
      <c r="I114" s="62"/>
      <c r="J114" s="62"/>
      <c r="K114" s="65"/>
      <c r="L114" s="63">
        <f>SUM(L104:L113)</f>
        <v>0.94600003212690353</v>
      </c>
    </row>
    <row r="116" spans="2:12" x14ac:dyDescent="0.2">
      <c r="B116" s="157" t="s">
        <v>56</v>
      </c>
      <c r="C116" s="158"/>
      <c r="D116" s="158"/>
      <c r="E116" s="158"/>
      <c r="F116" s="158"/>
      <c r="G116" s="158"/>
      <c r="H116" s="158"/>
      <c r="I116" s="158"/>
      <c r="J116" s="158"/>
      <c r="K116" s="158"/>
      <c r="L116" s="159"/>
    </row>
    <row r="117" spans="2:12" x14ac:dyDescent="0.2">
      <c r="B117" s="16" t="s">
        <v>76</v>
      </c>
      <c r="C117" s="17" t="s">
        <v>11</v>
      </c>
      <c r="D117" s="18" t="s">
        <v>77</v>
      </c>
      <c r="E117" s="19"/>
      <c r="F117" s="20"/>
      <c r="G117" s="17" t="s">
        <v>13</v>
      </c>
      <c r="H117" s="17" t="s">
        <v>11</v>
      </c>
      <c r="I117" s="21" t="s">
        <v>78</v>
      </c>
      <c r="J117" s="22"/>
      <c r="K117" s="23"/>
      <c r="L117" s="24" t="s">
        <v>13</v>
      </c>
    </row>
    <row r="118" spans="2:12" x14ac:dyDescent="0.2">
      <c r="B118" s="45"/>
      <c r="C118" s="46">
        <v>0</v>
      </c>
      <c r="D118" s="46" t="s">
        <v>20</v>
      </c>
      <c r="E118" s="47">
        <v>0</v>
      </c>
      <c r="F118" s="46" t="s">
        <v>21</v>
      </c>
      <c r="G118" s="48" t="str">
        <f t="shared" ref="G118:G127" si="14">IF(C118&gt;0,PRODUCT(C118,E118),"")</f>
        <v/>
      </c>
      <c r="H118" s="46">
        <f t="shared" ref="H118:H127" si="15">C118</f>
        <v>0</v>
      </c>
      <c r="I118" s="46" t="s">
        <v>20</v>
      </c>
      <c r="J118" s="47">
        <v>0</v>
      </c>
      <c r="K118" s="46" t="s">
        <v>21</v>
      </c>
      <c r="L118" s="48" t="str">
        <f t="shared" ref="L118:L127" si="16">IF(H118&gt;0,PRODUCT(H118,J118),"")</f>
        <v/>
      </c>
    </row>
    <row r="119" spans="2:12" x14ac:dyDescent="0.2">
      <c r="B119" s="49"/>
      <c r="C119" s="29">
        <v>0</v>
      </c>
      <c r="D119" s="29" t="s">
        <v>20</v>
      </c>
      <c r="E119" s="30">
        <v>0</v>
      </c>
      <c r="F119" s="29" t="s">
        <v>21</v>
      </c>
      <c r="G119" s="31" t="str">
        <f t="shared" si="14"/>
        <v/>
      </c>
      <c r="H119" s="29">
        <f t="shared" si="15"/>
        <v>0</v>
      </c>
      <c r="I119" s="29" t="s">
        <v>20</v>
      </c>
      <c r="J119" s="30">
        <v>0</v>
      </c>
      <c r="K119" s="29" t="s">
        <v>21</v>
      </c>
      <c r="L119" s="31" t="str">
        <f t="shared" si="16"/>
        <v/>
      </c>
    </row>
    <row r="120" spans="2:12" x14ac:dyDescent="0.2">
      <c r="B120" s="49"/>
      <c r="C120" s="29">
        <v>0</v>
      </c>
      <c r="D120" s="29" t="s">
        <v>20</v>
      </c>
      <c r="E120" s="30">
        <v>0</v>
      </c>
      <c r="F120" s="29" t="s">
        <v>21</v>
      </c>
      <c r="G120" s="31" t="str">
        <f t="shared" si="14"/>
        <v/>
      </c>
      <c r="H120" s="29">
        <f t="shared" si="15"/>
        <v>0</v>
      </c>
      <c r="I120" s="29" t="s">
        <v>20</v>
      </c>
      <c r="J120" s="30">
        <v>0</v>
      </c>
      <c r="K120" s="29" t="s">
        <v>21</v>
      </c>
      <c r="L120" s="31" t="str">
        <f t="shared" si="16"/>
        <v/>
      </c>
    </row>
    <row r="121" spans="2:12" x14ac:dyDescent="0.2">
      <c r="B121" s="50"/>
      <c r="C121" s="38">
        <v>0</v>
      </c>
      <c r="D121" s="38" t="s">
        <v>20</v>
      </c>
      <c r="E121" s="39">
        <v>0</v>
      </c>
      <c r="F121" s="38" t="s">
        <v>21</v>
      </c>
      <c r="G121" s="41" t="str">
        <f t="shared" si="14"/>
        <v/>
      </c>
      <c r="H121" s="38">
        <f t="shared" si="15"/>
        <v>0</v>
      </c>
      <c r="I121" s="38" t="s">
        <v>20</v>
      </c>
      <c r="J121" s="39">
        <v>0</v>
      </c>
      <c r="K121" s="38" t="s">
        <v>21</v>
      </c>
      <c r="L121" s="41" t="str">
        <f t="shared" si="16"/>
        <v/>
      </c>
    </row>
    <row r="122" spans="2:12" x14ac:dyDescent="0.2">
      <c r="B122" s="160"/>
      <c r="C122" s="161">
        <v>0</v>
      </c>
      <c r="D122" s="161" t="s">
        <v>20</v>
      </c>
      <c r="E122" s="162">
        <v>0</v>
      </c>
      <c r="F122" s="161" t="s">
        <v>21</v>
      </c>
      <c r="G122" s="162" t="str">
        <f t="shared" si="14"/>
        <v/>
      </c>
      <c r="H122" s="161">
        <f t="shared" si="15"/>
        <v>0</v>
      </c>
      <c r="I122" s="161" t="s">
        <v>20</v>
      </c>
      <c r="J122" s="162">
        <v>0</v>
      </c>
      <c r="K122" s="161" t="s">
        <v>21</v>
      </c>
      <c r="L122" s="162" t="str">
        <f t="shared" si="16"/>
        <v/>
      </c>
    </row>
    <row r="123" spans="2:12" x14ac:dyDescent="0.2">
      <c r="B123" s="160"/>
      <c r="C123" s="161">
        <v>0</v>
      </c>
      <c r="D123" s="161" t="s">
        <v>20</v>
      </c>
      <c r="E123" s="162">
        <v>0</v>
      </c>
      <c r="F123" s="161" t="s">
        <v>21</v>
      </c>
      <c r="G123" s="162" t="str">
        <f t="shared" si="14"/>
        <v/>
      </c>
      <c r="H123" s="161">
        <f t="shared" si="15"/>
        <v>0</v>
      </c>
      <c r="I123" s="161" t="s">
        <v>20</v>
      </c>
      <c r="J123" s="162">
        <v>0</v>
      </c>
      <c r="K123" s="161" t="s">
        <v>21</v>
      </c>
      <c r="L123" s="162" t="str">
        <f t="shared" si="16"/>
        <v/>
      </c>
    </row>
    <row r="124" spans="2:12" x14ac:dyDescent="0.2">
      <c r="B124" s="45"/>
      <c r="C124" s="46">
        <v>0</v>
      </c>
      <c r="D124" s="46" t="s">
        <v>20</v>
      </c>
      <c r="E124" s="47">
        <v>0</v>
      </c>
      <c r="F124" s="46" t="s">
        <v>21</v>
      </c>
      <c r="G124" s="48" t="str">
        <f t="shared" si="14"/>
        <v/>
      </c>
      <c r="H124" s="46">
        <f t="shared" si="15"/>
        <v>0</v>
      </c>
      <c r="I124" s="46" t="s">
        <v>20</v>
      </c>
      <c r="J124" s="47">
        <v>0</v>
      </c>
      <c r="K124" s="46" t="s">
        <v>21</v>
      </c>
      <c r="L124" s="48" t="str">
        <f t="shared" si="16"/>
        <v/>
      </c>
    </row>
    <row r="125" spans="2:12" x14ac:dyDescent="0.2">
      <c r="B125" s="49"/>
      <c r="C125" s="29">
        <v>0</v>
      </c>
      <c r="D125" s="29" t="s">
        <v>20</v>
      </c>
      <c r="E125" s="30">
        <v>0</v>
      </c>
      <c r="F125" s="29" t="s">
        <v>21</v>
      </c>
      <c r="G125" s="31" t="str">
        <f t="shared" si="14"/>
        <v/>
      </c>
      <c r="H125" s="29">
        <f t="shared" si="15"/>
        <v>0</v>
      </c>
      <c r="I125" s="29" t="s">
        <v>20</v>
      </c>
      <c r="J125" s="30">
        <v>0</v>
      </c>
      <c r="K125" s="29" t="s">
        <v>21</v>
      </c>
      <c r="L125" s="31" t="str">
        <f t="shared" si="16"/>
        <v/>
      </c>
    </row>
    <row r="126" spans="2:12" x14ac:dyDescent="0.2">
      <c r="B126" s="49"/>
      <c r="C126" s="29">
        <v>0</v>
      </c>
      <c r="D126" s="29" t="s">
        <v>20</v>
      </c>
      <c r="E126" s="30">
        <v>0</v>
      </c>
      <c r="F126" s="29" t="s">
        <v>21</v>
      </c>
      <c r="G126" s="31" t="str">
        <f t="shared" si="14"/>
        <v/>
      </c>
      <c r="H126" s="29">
        <f t="shared" si="15"/>
        <v>0</v>
      </c>
      <c r="I126" s="29" t="s">
        <v>20</v>
      </c>
      <c r="J126" s="30">
        <v>0</v>
      </c>
      <c r="K126" s="29" t="s">
        <v>21</v>
      </c>
      <c r="L126" s="31" t="str">
        <f t="shared" si="16"/>
        <v/>
      </c>
    </row>
    <row r="127" spans="2:12" x14ac:dyDescent="0.2">
      <c r="B127" s="50"/>
      <c r="C127" s="38">
        <v>0</v>
      </c>
      <c r="D127" s="38" t="s">
        <v>20</v>
      </c>
      <c r="E127" s="39">
        <v>0</v>
      </c>
      <c r="F127" s="38" t="s">
        <v>21</v>
      </c>
      <c r="G127" s="41" t="str">
        <f t="shared" si="14"/>
        <v/>
      </c>
      <c r="H127" s="38">
        <f t="shared" si="15"/>
        <v>0</v>
      </c>
      <c r="I127" s="38" t="s">
        <v>20</v>
      </c>
      <c r="J127" s="39">
        <v>0</v>
      </c>
      <c r="K127" s="51" t="s">
        <v>21</v>
      </c>
      <c r="L127" s="52" t="str">
        <f t="shared" si="16"/>
        <v/>
      </c>
    </row>
    <row r="128" spans="2:12" x14ac:dyDescent="0.2">
      <c r="B128" s="61" t="s">
        <v>59</v>
      </c>
      <c r="C128" s="62"/>
      <c r="D128" s="62"/>
      <c r="E128" s="62"/>
      <c r="F128" s="62"/>
      <c r="G128" s="63">
        <f>SUM(G118:G127)</f>
        <v>0</v>
      </c>
      <c r="H128" s="64" t="s">
        <v>60</v>
      </c>
      <c r="I128" s="62"/>
      <c r="J128" s="62"/>
      <c r="K128" s="65"/>
      <c r="L128" s="63">
        <f>SUM(L118:L127)</f>
        <v>0</v>
      </c>
    </row>
    <row r="130" spans="2:12" x14ac:dyDescent="0.2">
      <c r="B130" s="157" t="s">
        <v>57</v>
      </c>
      <c r="C130" s="158"/>
      <c r="D130" s="158"/>
      <c r="E130" s="158"/>
      <c r="F130" s="158"/>
      <c r="G130" s="158"/>
      <c r="H130" s="158"/>
      <c r="I130" s="158"/>
      <c r="J130" s="158"/>
      <c r="K130" s="158"/>
      <c r="L130" s="159"/>
    </row>
    <row r="131" spans="2:12" x14ac:dyDescent="0.2">
      <c r="B131" s="16" t="s">
        <v>76</v>
      </c>
      <c r="C131" s="17" t="s">
        <v>11</v>
      </c>
      <c r="D131" s="18" t="s">
        <v>77</v>
      </c>
      <c r="E131" s="19"/>
      <c r="F131" s="20"/>
      <c r="G131" s="17" t="s">
        <v>13</v>
      </c>
      <c r="H131" s="17" t="s">
        <v>11</v>
      </c>
      <c r="I131" s="21" t="s">
        <v>78</v>
      </c>
      <c r="J131" s="22"/>
      <c r="K131" s="23"/>
      <c r="L131" s="24" t="s">
        <v>13</v>
      </c>
    </row>
    <row r="132" spans="2:12" x14ac:dyDescent="0.2">
      <c r="B132" s="45"/>
      <c r="C132" s="46">
        <v>0</v>
      </c>
      <c r="D132" s="46" t="s">
        <v>20</v>
      </c>
      <c r="E132" s="47">
        <v>0</v>
      </c>
      <c r="F132" s="46" t="s">
        <v>21</v>
      </c>
      <c r="G132" s="48" t="str">
        <f t="shared" ref="G132:G141" si="17">IF(C132&gt;0,PRODUCT(C132,E132),"")</f>
        <v/>
      </c>
      <c r="H132" s="46">
        <f t="shared" ref="H132:H141" si="18">C132</f>
        <v>0</v>
      </c>
      <c r="I132" s="46" t="s">
        <v>20</v>
      </c>
      <c r="J132" s="47">
        <v>0</v>
      </c>
      <c r="K132" s="46" t="s">
        <v>21</v>
      </c>
      <c r="L132" s="48" t="str">
        <f t="shared" ref="L132:L141" si="19">IF(H132&gt;0,PRODUCT(H132,J132),"")</f>
        <v/>
      </c>
    </row>
    <row r="133" spans="2:12" x14ac:dyDescent="0.2">
      <c r="B133" s="49"/>
      <c r="C133" s="29">
        <v>0</v>
      </c>
      <c r="D133" s="29" t="s">
        <v>20</v>
      </c>
      <c r="E133" s="30">
        <v>0</v>
      </c>
      <c r="F133" s="29" t="s">
        <v>21</v>
      </c>
      <c r="G133" s="31" t="str">
        <f t="shared" si="17"/>
        <v/>
      </c>
      <c r="H133" s="29">
        <f t="shared" si="18"/>
        <v>0</v>
      </c>
      <c r="I133" s="29" t="s">
        <v>20</v>
      </c>
      <c r="J133" s="30">
        <v>0</v>
      </c>
      <c r="K133" s="29" t="s">
        <v>21</v>
      </c>
      <c r="L133" s="31" t="str">
        <f t="shared" si="19"/>
        <v/>
      </c>
    </row>
    <row r="134" spans="2:12" x14ac:dyDescent="0.2">
      <c r="B134" s="49"/>
      <c r="C134" s="29">
        <v>0</v>
      </c>
      <c r="D134" s="29" t="s">
        <v>20</v>
      </c>
      <c r="E134" s="30">
        <v>0</v>
      </c>
      <c r="F134" s="29" t="s">
        <v>21</v>
      </c>
      <c r="G134" s="31" t="str">
        <f t="shared" si="17"/>
        <v/>
      </c>
      <c r="H134" s="29">
        <f t="shared" si="18"/>
        <v>0</v>
      </c>
      <c r="I134" s="29" t="s">
        <v>20</v>
      </c>
      <c r="J134" s="30">
        <v>0</v>
      </c>
      <c r="K134" s="29" t="s">
        <v>21</v>
      </c>
      <c r="L134" s="31" t="str">
        <f t="shared" si="19"/>
        <v/>
      </c>
    </row>
    <row r="135" spans="2:12" x14ac:dyDescent="0.2">
      <c r="B135" s="50"/>
      <c r="C135" s="38">
        <v>0</v>
      </c>
      <c r="D135" s="38" t="s">
        <v>20</v>
      </c>
      <c r="E135" s="39">
        <v>0</v>
      </c>
      <c r="F135" s="38" t="s">
        <v>21</v>
      </c>
      <c r="G135" s="41" t="str">
        <f t="shared" si="17"/>
        <v/>
      </c>
      <c r="H135" s="38">
        <f t="shared" si="18"/>
        <v>0</v>
      </c>
      <c r="I135" s="38" t="s">
        <v>20</v>
      </c>
      <c r="J135" s="39">
        <v>0</v>
      </c>
      <c r="K135" s="38" t="s">
        <v>21</v>
      </c>
      <c r="L135" s="41" t="str">
        <f t="shared" si="19"/>
        <v/>
      </c>
    </row>
    <row r="136" spans="2:12" x14ac:dyDescent="0.2">
      <c r="B136" s="160"/>
      <c r="C136" s="161">
        <v>0</v>
      </c>
      <c r="D136" s="161" t="s">
        <v>20</v>
      </c>
      <c r="E136" s="162">
        <v>0</v>
      </c>
      <c r="F136" s="161" t="s">
        <v>21</v>
      </c>
      <c r="G136" s="162" t="str">
        <f t="shared" si="17"/>
        <v/>
      </c>
      <c r="H136" s="161">
        <f t="shared" si="18"/>
        <v>0</v>
      </c>
      <c r="I136" s="161" t="s">
        <v>20</v>
      </c>
      <c r="J136" s="162">
        <v>0</v>
      </c>
      <c r="K136" s="161" t="s">
        <v>21</v>
      </c>
      <c r="L136" s="162" t="str">
        <f t="shared" si="19"/>
        <v/>
      </c>
    </row>
    <row r="137" spans="2:12" x14ac:dyDescent="0.2">
      <c r="B137" s="160"/>
      <c r="C137" s="161">
        <v>0</v>
      </c>
      <c r="D137" s="161" t="s">
        <v>20</v>
      </c>
      <c r="E137" s="162">
        <v>0</v>
      </c>
      <c r="F137" s="161" t="s">
        <v>21</v>
      </c>
      <c r="G137" s="162" t="str">
        <f t="shared" si="17"/>
        <v/>
      </c>
      <c r="H137" s="161">
        <f t="shared" si="18"/>
        <v>0</v>
      </c>
      <c r="I137" s="161" t="s">
        <v>20</v>
      </c>
      <c r="J137" s="162">
        <v>0</v>
      </c>
      <c r="K137" s="161" t="s">
        <v>21</v>
      </c>
      <c r="L137" s="162" t="str">
        <f t="shared" si="19"/>
        <v/>
      </c>
    </row>
    <row r="138" spans="2:12" x14ac:dyDescent="0.2">
      <c r="B138" s="45"/>
      <c r="C138" s="46">
        <v>0</v>
      </c>
      <c r="D138" s="46" t="s">
        <v>20</v>
      </c>
      <c r="E138" s="47">
        <v>0</v>
      </c>
      <c r="F138" s="46" t="s">
        <v>21</v>
      </c>
      <c r="G138" s="48" t="str">
        <f t="shared" si="17"/>
        <v/>
      </c>
      <c r="H138" s="46">
        <f t="shared" si="18"/>
        <v>0</v>
      </c>
      <c r="I138" s="46" t="s">
        <v>20</v>
      </c>
      <c r="J138" s="47">
        <v>0</v>
      </c>
      <c r="K138" s="46" t="s">
        <v>21</v>
      </c>
      <c r="L138" s="48" t="str">
        <f t="shared" si="19"/>
        <v/>
      </c>
    </row>
    <row r="139" spans="2:12" x14ac:dyDescent="0.2">
      <c r="B139" s="49"/>
      <c r="C139" s="29">
        <v>0</v>
      </c>
      <c r="D139" s="29" t="s">
        <v>20</v>
      </c>
      <c r="E139" s="30">
        <v>0</v>
      </c>
      <c r="F139" s="29" t="s">
        <v>21</v>
      </c>
      <c r="G139" s="31" t="str">
        <f t="shared" si="17"/>
        <v/>
      </c>
      <c r="H139" s="29">
        <f t="shared" si="18"/>
        <v>0</v>
      </c>
      <c r="I139" s="29" t="s">
        <v>20</v>
      </c>
      <c r="J139" s="30">
        <v>0</v>
      </c>
      <c r="K139" s="29" t="s">
        <v>21</v>
      </c>
      <c r="L139" s="31" t="str">
        <f t="shared" si="19"/>
        <v/>
      </c>
    </row>
    <row r="140" spans="2:12" x14ac:dyDescent="0.2">
      <c r="B140" s="49"/>
      <c r="C140" s="29">
        <v>0</v>
      </c>
      <c r="D140" s="29" t="s">
        <v>20</v>
      </c>
      <c r="E140" s="30">
        <v>0</v>
      </c>
      <c r="F140" s="29" t="s">
        <v>21</v>
      </c>
      <c r="G140" s="31" t="str">
        <f t="shared" si="17"/>
        <v/>
      </c>
      <c r="H140" s="29">
        <f t="shared" si="18"/>
        <v>0</v>
      </c>
      <c r="I140" s="29" t="s">
        <v>20</v>
      </c>
      <c r="J140" s="30">
        <v>0</v>
      </c>
      <c r="K140" s="29" t="s">
        <v>21</v>
      </c>
      <c r="L140" s="31" t="str">
        <f t="shared" si="19"/>
        <v/>
      </c>
    </row>
    <row r="141" spans="2:12" x14ac:dyDescent="0.2">
      <c r="B141" s="50"/>
      <c r="C141" s="38">
        <v>0</v>
      </c>
      <c r="D141" s="38" t="s">
        <v>20</v>
      </c>
      <c r="E141" s="39">
        <v>0</v>
      </c>
      <c r="F141" s="38" t="s">
        <v>21</v>
      </c>
      <c r="G141" s="41" t="str">
        <f t="shared" si="17"/>
        <v/>
      </c>
      <c r="H141" s="38">
        <f t="shared" si="18"/>
        <v>0</v>
      </c>
      <c r="I141" s="38" t="s">
        <v>20</v>
      </c>
      <c r="J141" s="39">
        <v>0</v>
      </c>
      <c r="K141" s="51" t="s">
        <v>21</v>
      </c>
      <c r="L141" s="52" t="str">
        <f t="shared" si="19"/>
        <v/>
      </c>
    </row>
    <row r="142" spans="2:12" x14ac:dyDescent="0.2">
      <c r="B142" s="61" t="s">
        <v>59</v>
      </c>
      <c r="C142" s="62"/>
      <c r="D142" s="62"/>
      <c r="E142" s="62"/>
      <c r="F142" s="62"/>
      <c r="G142" s="63">
        <f>SUM(G132:G141)</f>
        <v>0</v>
      </c>
      <c r="H142" s="64" t="s">
        <v>60</v>
      </c>
      <c r="I142" s="62"/>
      <c r="J142" s="62"/>
      <c r="K142" s="65"/>
      <c r="L142" s="63">
        <f>SUM(L132:L141)</f>
        <v>0</v>
      </c>
    </row>
    <row r="144" spans="2:12" x14ac:dyDescent="0.2">
      <c r="B144" s="157" t="s">
        <v>58</v>
      </c>
      <c r="C144" s="158"/>
      <c r="D144" s="158"/>
      <c r="E144" s="158"/>
      <c r="F144" s="158"/>
      <c r="G144" s="158"/>
      <c r="H144" s="158"/>
      <c r="I144" s="158"/>
      <c r="J144" s="158"/>
      <c r="K144" s="158"/>
      <c r="L144" s="159"/>
    </row>
    <row r="145" spans="2:12" x14ac:dyDescent="0.2">
      <c r="B145" s="16" t="s">
        <v>76</v>
      </c>
      <c r="C145" s="17" t="s">
        <v>11</v>
      </c>
      <c r="D145" s="18" t="s">
        <v>77</v>
      </c>
      <c r="E145" s="19"/>
      <c r="F145" s="20"/>
      <c r="G145" s="17" t="s">
        <v>13</v>
      </c>
      <c r="H145" s="17" t="s">
        <v>11</v>
      </c>
      <c r="I145" s="21" t="s">
        <v>78</v>
      </c>
      <c r="J145" s="22"/>
      <c r="K145" s="23"/>
      <c r="L145" s="24" t="s">
        <v>13</v>
      </c>
    </row>
    <row r="146" spans="2:12" x14ac:dyDescent="0.2">
      <c r="B146" s="45"/>
      <c r="C146" s="46">
        <v>0</v>
      </c>
      <c r="D146" s="46" t="s">
        <v>20</v>
      </c>
      <c r="E146" s="47">
        <v>0</v>
      </c>
      <c r="F146" s="46" t="s">
        <v>21</v>
      </c>
      <c r="G146" s="48" t="str">
        <f t="shared" ref="G146:G155" si="20">IF(C146&gt;0,PRODUCT(C146,E146),"")</f>
        <v/>
      </c>
      <c r="H146" s="46">
        <f t="shared" ref="H146:H155" si="21">C146</f>
        <v>0</v>
      </c>
      <c r="I146" s="46" t="s">
        <v>20</v>
      </c>
      <c r="J146" s="47">
        <v>0</v>
      </c>
      <c r="K146" s="46" t="s">
        <v>21</v>
      </c>
      <c r="L146" s="48" t="str">
        <f t="shared" ref="L146:L155" si="22">IF(H146&gt;0,PRODUCT(H146,J146),"")</f>
        <v/>
      </c>
    </row>
    <row r="147" spans="2:12" x14ac:dyDescent="0.2">
      <c r="B147" s="49"/>
      <c r="C147" s="29">
        <v>0</v>
      </c>
      <c r="D147" s="29" t="s">
        <v>20</v>
      </c>
      <c r="E147" s="30">
        <v>0</v>
      </c>
      <c r="F147" s="29" t="s">
        <v>21</v>
      </c>
      <c r="G147" s="31" t="str">
        <f t="shared" si="20"/>
        <v/>
      </c>
      <c r="H147" s="29">
        <f t="shared" si="21"/>
        <v>0</v>
      </c>
      <c r="I147" s="29" t="s">
        <v>20</v>
      </c>
      <c r="J147" s="30">
        <v>0</v>
      </c>
      <c r="K147" s="29" t="s">
        <v>21</v>
      </c>
      <c r="L147" s="31" t="str">
        <f t="shared" si="22"/>
        <v/>
      </c>
    </row>
    <row r="148" spans="2:12" x14ac:dyDescent="0.2">
      <c r="B148" s="49"/>
      <c r="C148" s="29">
        <v>0</v>
      </c>
      <c r="D148" s="29" t="s">
        <v>20</v>
      </c>
      <c r="E148" s="30">
        <v>0</v>
      </c>
      <c r="F148" s="29" t="s">
        <v>21</v>
      </c>
      <c r="G148" s="31" t="str">
        <f t="shared" si="20"/>
        <v/>
      </c>
      <c r="H148" s="29">
        <f t="shared" si="21"/>
        <v>0</v>
      </c>
      <c r="I148" s="29" t="s">
        <v>20</v>
      </c>
      <c r="J148" s="30">
        <v>0</v>
      </c>
      <c r="K148" s="29" t="s">
        <v>21</v>
      </c>
      <c r="L148" s="31" t="str">
        <f t="shared" si="22"/>
        <v/>
      </c>
    </row>
    <row r="149" spans="2:12" x14ac:dyDescent="0.2">
      <c r="B149" s="50"/>
      <c r="C149" s="38">
        <v>0</v>
      </c>
      <c r="D149" s="38" t="s">
        <v>20</v>
      </c>
      <c r="E149" s="39">
        <v>0</v>
      </c>
      <c r="F149" s="38" t="s">
        <v>21</v>
      </c>
      <c r="G149" s="41" t="str">
        <f t="shared" si="20"/>
        <v/>
      </c>
      <c r="H149" s="38">
        <f t="shared" si="21"/>
        <v>0</v>
      </c>
      <c r="I149" s="38" t="s">
        <v>20</v>
      </c>
      <c r="J149" s="39">
        <v>0</v>
      </c>
      <c r="K149" s="38" t="s">
        <v>21</v>
      </c>
      <c r="L149" s="41" t="str">
        <f t="shared" si="22"/>
        <v/>
      </c>
    </row>
    <row r="150" spans="2:12" x14ac:dyDescent="0.2">
      <c r="B150" s="160"/>
      <c r="C150" s="161">
        <v>0</v>
      </c>
      <c r="D150" s="161" t="s">
        <v>20</v>
      </c>
      <c r="E150" s="162">
        <v>0</v>
      </c>
      <c r="F150" s="161" t="s">
        <v>21</v>
      </c>
      <c r="G150" s="162" t="str">
        <f t="shared" si="20"/>
        <v/>
      </c>
      <c r="H150" s="161">
        <f t="shared" si="21"/>
        <v>0</v>
      </c>
      <c r="I150" s="161" t="s">
        <v>20</v>
      </c>
      <c r="J150" s="162">
        <v>0</v>
      </c>
      <c r="K150" s="161" t="s">
        <v>21</v>
      </c>
      <c r="L150" s="162" t="str">
        <f t="shared" si="22"/>
        <v/>
      </c>
    </row>
    <row r="151" spans="2:12" x14ac:dyDescent="0.2">
      <c r="B151" s="160"/>
      <c r="C151" s="161">
        <v>0</v>
      </c>
      <c r="D151" s="161" t="s">
        <v>20</v>
      </c>
      <c r="E151" s="162">
        <v>0</v>
      </c>
      <c r="F151" s="161" t="s">
        <v>21</v>
      </c>
      <c r="G151" s="162" t="str">
        <f t="shared" si="20"/>
        <v/>
      </c>
      <c r="H151" s="161">
        <f t="shared" si="21"/>
        <v>0</v>
      </c>
      <c r="I151" s="161" t="s">
        <v>20</v>
      </c>
      <c r="J151" s="162">
        <v>0</v>
      </c>
      <c r="K151" s="161" t="s">
        <v>21</v>
      </c>
      <c r="L151" s="162" t="str">
        <f t="shared" si="22"/>
        <v/>
      </c>
    </row>
    <row r="152" spans="2:12" x14ac:dyDescent="0.2">
      <c r="B152" s="45"/>
      <c r="C152" s="46">
        <v>0</v>
      </c>
      <c r="D152" s="46" t="s">
        <v>20</v>
      </c>
      <c r="E152" s="47">
        <v>0</v>
      </c>
      <c r="F152" s="46" t="s">
        <v>21</v>
      </c>
      <c r="G152" s="48" t="str">
        <f t="shared" si="20"/>
        <v/>
      </c>
      <c r="H152" s="46">
        <f t="shared" si="21"/>
        <v>0</v>
      </c>
      <c r="I152" s="46" t="s">
        <v>20</v>
      </c>
      <c r="J152" s="47">
        <v>0</v>
      </c>
      <c r="K152" s="46" t="s">
        <v>21</v>
      </c>
      <c r="L152" s="48" t="str">
        <f t="shared" si="22"/>
        <v/>
      </c>
    </row>
    <row r="153" spans="2:12" x14ac:dyDescent="0.2">
      <c r="B153" s="49"/>
      <c r="C153" s="29">
        <v>0</v>
      </c>
      <c r="D153" s="29" t="s">
        <v>20</v>
      </c>
      <c r="E153" s="30">
        <v>0</v>
      </c>
      <c r="F153" s="29" t="s">
        <v>21</v>
      </c>
      <c r="G153" s="31" t="str">
        <f t="shared" si="20"/>
        <v/>
      </c>
      <c r="H153" s="29">
        <f t="shared" si="21"/>
        <v>0</v>
      </c>
      <c r="I153" s="29" t="s">
        <v>20</v>
      </c>
      <c r="J153" s="30">
        <v>0</v>
      </c>
      <c r="K153" s="29" t="s">
        <v>21</v>
      </c>
      <c r="L153" s="31" t="str">
        <f t="shared" si="22"/>
        <v/>
      </c>
    </row>
    <row r="154" spans="2:12" x14ac:dyDescent="0.2">
      <c r="B154" s="49"/>
      <c r="C154" s="29">
        <v>0</v>
      </c>
      <c r="D154" s="29" t="s">
        <v>20</v>
      </c>
      <c r="E154" s="30">
        <v>0</v>
      </c>
      <c r="F154" s="29" t="s">
        <v>21</v>
      </c>
      <c r="G154" s="31" t="str">
        <f t="shared" si="20"/>
        <v/>
      </c>
      <c r="H154" s="29">
        <f t="shared" si="21"/>
        <v>0</v>
      </c>
      <c r="I154" s="29" t="s">
        <v>20</v>
      </c>
      <c r="J154" s="30">
        <v>0</v>
      </c>
      <c r="K154" s="29" t="s">
        <v>21</v>
      </c>
      <c r="L154" s="31" t="str">
        <f t="shared" si="22"/>
        <v/>
      </c>
    </row>
    <row r="155" spans="2:12" x14ac:dyDescent="0.2">
      <c r="B155" s="50"/>
      <c r="C155" s="38">
        <v>0</v>
      </c>
      <c r="D155" s="38" t="s">
        <v>20</v>
      </c>
      <c r="E155" s="39">
        <v>0</v>
      </c>
      <c r="F155" s="38" t="s">
        <v>21</v>
      </c>
      <c r="G155" s="41" t="str">
        <f t="shared" si="20"/>
        <v/>
      </c>
      <c r="H155" s="38">
        <f t="shared" si="21"/>
        <v>0</v>
      </c>
      <c r="I155" s="38" t="s">
        <v>20</v>
      </c>
      <c r="J155" s="39">
        <v>0</v>
      </c>
      <c r="K155" s="51" t="s">
        <v>21</v>
      </c>
      <c r="L155" s="52" t="str">
        <f t="shared" si="22"/>
        <v/>
      </c>
    </row>
    <row r="156" spans="2:12" x14ac:dyDescent="0.2">
      <c r="B156" s="61" t="s">
        <v>59</v>
      </c>
      <c r="C156" s="62"/>
      <c r="D156" s="62"/>
      <c r="E156" s="62"/>
      <c r="F156" s="62"/>
      <c r="G156" s="63">
        <f>SUM(G146:G155)</f>
        <v>0</v>
      </c>
      <c r="H156" s="64" t="s">
        <v>60</v>
      </c>
      <c r="I156" s="62"/>
      <c r="J156" s="62"/>
      <c r="K156" s="65"/>
      <c r="L156" s="63">
        <f>SUM(L146:L155)</f>
        <v>0</v>
      </c>
    </row>
  </sheetData>
  <mergeCells count="78">
    <mergeCell ref="B142:F142"/>
    <mergeCell ref="H142:K142"/>
    <mergeCell ref="B144:L144"/>
    <mergeCell ref="D145:F145"/>
    <mergeCell ref="I145:K145"/>
    <mergeCell ref="B156:F156"/>
    <mergeCell ref="H156:K156"/>
    <mergeCell ref="D117:F117"/>
    <mergeCell ref="I117:K117"/>
    <mergeCell ref="B128:F128"/>
    <mergeCell ref="H128:K128"/>
    <mergeCell ref="B130:L130"/>
    <mergeCell ref="D131:F131"/>
    <mergeCell ref="I131:K131"/>
    <mergeCell ref="B102:L102"/>
    <mergeCell ref="D103:F103"/>
    <mergeCell ref="I103:K103"/>
    <mergeCell ref="B114:F114"/>
    <mergeCell ref="H114:K114"/>
    <mergeCell ref="B116:L116"/>
    <mergeCell ref="B86:F86"/>
    <mergeCell ref="H86:K86"/>
    <mergeCell ref="B88:L88"/>
    <mergeCell ref="D89:F89"/>
    <mergeCell ref="I89:K89"/>
    <mergeCell ref="B100:F100"/>
    <mergeCell ref="H100:K100"/>
    <mergeCell ref="B68:L68"/>
    <mergeCell ref="B69:L69"/>
    <mergeCell ref="B70:L70"/>
    <mergeCell ref="C73:L73"/>
    <mergeCell ref="B74:L74"/>
    <mergeCell ref="D75:F75"/>
    <mergeCell ref="I75:K75"/>
    <mergeCell ref="B62:L62"/>
    <mergeCell ref="B64:G64"/>
    <mergeCell ref="H64:L64"/>
    <mergeCell ref="B65:L65"/>
    <mergeCell ref="B66:L66"/>
    <mergeCell ref="B67:L67"/>
    <mergeCell ref="B56:K56"/>
    <mergeCell ref="B58:G58"/>
    <mergeCell ref="H58:L58"/>
    <mergeCell ref="B60:G60"/>
    <mergeCell ref="H60:L60"/>
    <mergeCell ref="B61:L61"/>
    <mergeCell ref="B53:D53"/>
    <mergeCell ref="E53:G53"/>
    <mergeCell ref="I53:J53"/>
    <mergeCell ref="B54:K54"/>
    <mergeCell ref="B55:G55"/>
    <mergeCell ref="H55:J55"/>
    <mergeCell ref="B50:D50"/>
    <mergeCell ref="E50:G50"/>
    <mergeCell ref="I50:J50"/>
    <mergeCell ref="B51:G52"/>
    <mergeCell ref="H51:L51"/>
    <mergeCell ref="H52:L52"/>
    <mergeCell ref="C42:L42"/>
    <mergeCell ref="B43:L43"/>
    <mergeCell ref="B44:L44"/>
    <mergeCell ref="B45:L46"/>
    <mergeCell ref="B48:G49"/>
    <mergeCell ref="H48:L48"/>
    <mergeCell ref="H49:L49"/>
    <mergeCell ref="B7:L7"/>
    <mergeCell ref="B13:L13"/>
    <mergeCell ref="B22:L22"/>
    <mergeCell ref="B26:L26"/>
    <mergeCell ref="B32:L32"/>
    <mergeCell ref="B39:F39"/>
    <mergeCell ref="H39:K39"/>
    <mergeCell ref="C2:L2"/>
    <mergeCell ref="B3:L4"/>
    <mergeCell ref="C5:G5"/>
    <mergeCell ref="H5:L5"/>
    <mergeCell ref="D6:F6"/>
    <mergeCell ref="I6:K6"/>
  </mergeCells>
  <conditionalFormatting sqref="B61:L61">
    <cfRule type="cellIs" dxfId="6" priority="2" stopIfTrue="1" operator="equal">
      <formula>"The batteries can be charged by the MS-10UD-7 Charger."</formula>
    </cfRule>
  </conditionalFormatting>
  <conditionalFormatting sqref="B62:L62">
    <cfRule type="cellIs" dxfId="5" priority="1" stopIfTrue="1" operator="equal">
      <formula>"The batteries can be housed in the MS-10UD-7 Cabinet."</formula>
    </cfRule>
  </conditionalFormatting>
  <conditionalFormatting sqref="B65:L65">
    <cfRule type="cellIs" dxfId="4" priority="6" stopIfTrue="1" operator="equal">
      <formula>"NAC#1 current is within the limitations of the circuit."</formula>
    </cfRule>
  </conditionalFormatting>
  <conditionalFormatting sqref="B66:L66">
    <cfRule type="cellIs" dxfId="3" priority="5" stopIfTrue="1" operator="equal">
      <formula>"NAC#2 current is within the limitations of the circuit."</formula>
    </cfRule>
  </conditionalFormatting>
  <conditionalFormatting sqref="B67:L67">
    <cfRule type="cellIs" dxfId="2" priority="4" stopIfTrue="1" operator="equal">
      <formula>"NAC#3 current is within the limitations of the circuit."</formula>
    </cfRule>
  </conditionalFormatting>
  <conditionalFormatting sqref="B68:L68">
    <cfRule type="cellIs" dxfId="1" priority="3" stopIfTrue="1" operator="equal">
      <formula>"NAC#4 current is within the limitations of the circuit."</formula>
    </cfRule>
  </conditionalFormatting>
  <conditionalFormatting sqref="B70:L70">
    <cfRule type="cellIs" dxfId="0" priority="7" stopIfTrue="1" operator="equal">
      <formula>"The output current is within the panel's limitations."</formula>
    </cfRule>
  </conditionalFormatting>
  <dataValidations count="3">
    <dataValidation type="list" allowBlank="1" showInputMessage="1" showErrorMessage="1" sqref="H52:L52" xr:uid="{1088C128-E544-496C-A0FB-00963FFD2610}">
      <formula1>$AA$3:$AA$14</formula1>
    </dataValidation>
    <dataValidation type="list" allowBlank="1" showInputMessage="1" showErrorMessage="1" sqref="H49:L49" xr:uid="{09BAE857-09BB-4E4A-9EEF-CBCE359637CD}">
      <formula1>$AD$3:$AD$7</formula1>
    </dataValidation>
    <dataValidation type="list" operator="greaterThan" allowBlank="1" showInputMessage="1" showErrorMessage="1" sqref="H55:J55" xr:uid="{F7F546C7-E78D-4091-A172-84FBEA0A7AD5}">
      <formula1>"1.2,1.3,1.4,1.5,1.6,1.8,2.5"</formula1>
    </dataValidation>
  </dataValidations>
  <pageMargins left="0.75" right="0.75" top="0.5" bottom="1" header="0.5" footer="0.5"/>
  <pageSetup orientation="portrait" r:id="rId1"/>
  <headerFooter alignWithMargins="0">
    <oddFooter>&amp;LFire-Lite Alarms&amp;CPage &amp;P&amp;R&amp;D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MS-10UD-7</vt:lpstr>
      <vt:lpstr>'MS-10UD-7'!Print_Area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2023-06-29T15:29:21Z</dcterms:created>
  <dcterms:modified xsi:type="dcterms:W3CDTF">2023-06-29T15:30:22Z</dcterms:modified>
</cp:coreProperties>
</file>