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Gill Security\Fire Btry Calc\"/>
    </mc:Choice>
  </mc:AlternateContent>
  <xr:revisionPtr revIDLastSave="0" documentId="8_{B86EB7FC-3637-43C0-A72C-372D73AEA633}" xr6:coauthVersionLast="47" xr6:coauthVersionMax="47" xr10:uidLastSave="{00000000-0000-0000-0000-000000000000}"/>
  <bookViews>
    <workbookView xWindow="-120" yWindow="-120" windowWidth="29040" windowHeight="17640" firstSheet="1" activeTab="3" xr2:uid="{F848CBAC-238C-4371-9710-916BD25D0F10}"/>
  </bookViews>
  <sheets>
    <sheet name="Sheet1" sheetId="1" r:id="rId1"/>
    <sheet name="ES-200X" sheetId="2" r:id="rId2"/>
    <sheet name="FCPS-24FS8" sheetId="3" r:id="rId3"/>
    <sheet name="FCPS-24FS8 (2)" sheetId="4" r:id="rId4"/>
  </sheets>
  <definedNames>
    <definedName name="_xlnm.Print_Area" localSheetId="1">'ES-200X'!$B$2:$L$113,'ES-200X'!$B$116:$L$144,'ES-200X'!$B$147:$L$188,'ES-200X'!$B$190:$L$202</definedName>
    <definedName name="_xlnm.Print_Area" localSheetId="2">'FCPS-24FS8'!$B$2:$L$33,'FCPS-24FS8'!$B$35:$L$76,'FCPS-24FS8'!$B$78:$L$104</definedName>
    <definedName name="_xlnm.Print_Area" localSheetId="3">'FCPS-24FS8 (2)'!$B$2:$L$33,'FCPS-24FS8 (2)'!$B$35:$L$76,'FCPS-24FS8 (2)'!$B$78:$L$104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3" i="4" l="1"/>
  <c r="L103" i="4" s="1"/>
  <c r="G103" i="4"/>
  <c r="H102" i="4"/>
  <c r="L102" i="4" s="1"/>
  <c r="G102" i="4"/>
  <c r="L101" i="4"/>
  <c r="H101" i="4"/>
  <c r="G101" i="4"/>
  <c r="L100" i="4"/>
  <c r="H100" i="4"/>
  <c r="G100" i="4"/>
  <c r="H99" i="4"/>
  <c r="L99" i="4" s="1"/>
  <c r="G99" i="4"/>
  <c r="L98" i="4"/>
  <c r="H98" i="4"/>
  <c r="G98" i="4"/>
  <c r="H97" i="4"/>
  <c r="L97" i="4" s="1"/>
  <c r="G97" i="4"/>
  <c r="L96" i="4"/>
  <c r="H96" i="4"/>
  <c r="G96" i="4"/>
  <c r="H95" i="4"/>
  <c r="L95" i="4" s="1"/>
  <c r="G95" i="4"/>
  <c r="L94" i="4"/>
  <c r="L104" i="4" s="1"/>
  <c r="H94" i="4"/>
  <c r="G94" i="4"/>
  <c r="G104" i="4" s="1"/>
  <c r="H89" i="4"/>
  <c r="L89" i="4" s="1"/>
  <c r="G89" i="4"/>
  <c r="L88" i="4"/>
  <c r="H88" i="4"/>
  <c r="G88" i="4"/>
  <c r="H87" i="4"/>
  <c r="L87" i="4" s="1"/>
  <c r="G87" i="4"/>
  <c r="L86" i="4"/>
  <c r="H86" i="4"/>
  <c r="G86" i="4"/>
  <c r="H85" i="4"/>
  <c r="L85" i="4" s="1"/>
  <c r="G85" i="4"/>
  <c r="L84" i="4"/>
  <c r="H84" i="4"/>
  <c r="G84" i="4"/>
  <c r="H83" i="4"/>
  <c r="L83" i="4" s="1"/>
  <c r="G83" i="4"/>
  <c r="L82" i="4"/>
  <c r="H82" i="4"/>
  <c r="G82" i="4"/>
  <c r="H81" i="4"/>
  <c r="L81" i="4" s="1"/>
  <c r="G81" i="4"/>
  <c r="L80" i="4"/>
  <c r="H80" i="4"/>
  <c r="G80" i="4"/>
  <c r="G90" i="4" s="1"/>
  <c r="H75" i="4"/>
  <c r="L75" i="4" s="1"/>
  <c r="G75" i="4"/>
  <c r="L74" i="4"/>
  <c r="H74" i="4"/>
  <c r="G74" i="4"/>
  <c r="H73" i="4"/>
  <c r="L73" i="4" s="1"/>
  <c r="G73" i="4"/>
  <c r="L72" i="4"/>
  <c r="H72" i="4"/>
  <c r="G72" i="4"/>
  <c r="H71" i="4"/>
  <c r="L71" i="4" s="1"/>
  <c r="G71" i="4"/>
  <c r="L70" i="4"/>
  <c r="H70" i="4"/>
  <c r="G70" i="4"/>
  <c r="H69" i="4"/>
  <c r="L69" i="4" s="1"/>
  <c r="G69" i="4"/>
  <c r="L68" i="4"/>
  <c r="H68" i="4"/>
  <c r="G68" i="4"/>
  <c r="H67" i="4"/>
  <c r="L67" i="4" s="1"/>
  <c r="G67" i="4"/>
  <c r="L66" i="4"/>
  <c r="H66" i="4"/>
  <c r="G66" i="4"/>
  <c r="G76" i="4" s="1"/>
  <c r="H61" i="4"/>
  <c r="L61" i="4" s="1"/>
  <c r="G61" i="4"/>
  <c r="L60" i="4"/>
  <c r="H60" i="4"/>
  <c r="G60" i="4"/>
  <c r="H59" i="4"/>
  <c r="L59" i="4" s="1"/>
  <c r="G59" i="4"/>
  <c r="L58" i="4"/>
  <c r="H58" i="4"/>
  <c r="G58" i="4"/>
  <c r="H57" i="4"/>
  <c r="L57" i="4" s="1"/>
  <c r="G57" i="4"/>
  <c r="L56" i="4"/>
  <c r="H56" i="4"/>
  <c r="G56" i="4"/>
  <c r="H55" i="4"/>
  <c r="L55" i="4" s="1"/>
  <c r="G55" i="4"/>
  <c r="L54" i="4"/>
  <c r="H54" i="4"/>
  <c r="G54" i="4"/>
  <c r="H53" i="4"/>
  <c r="L53" i="4" s="1"/>
  <c r="G53" i="4"/>
  <c r="L52" i="4"/>
  <c r="H52" i="4"/>
  <c r="G52" i="4"/>
  <c r="G62" i="4" s="1"/>
  <c r="H47" i="4"/>
  <c r="L47" i="4" s="1"/>
  <c r="G47" i="4"/>
  <c r="L46" i="4"/>
  <c r="H46" i="4"/>
  <c r="G46" i="4"/>
  <c r="H45" i="4"/>
  <c r="L45" i="4" s="1"/>
  <c r="G45" i="4"/>
  <c r="L44" i="4"/>
  <c r="H44" i="4"/>
  <c r="G44" i="4"/>
  <c r="H43" i="4"/>
  <c r="L43" i="4" s="1"/>
  <c r="G43" i="4"/>
  <c r="L42" i="4"/>
  <c r="H42" i="4"/>
  <c r="G42" i="4"/>
  <c r="H41" i="4"/>
  <c r="L41" i="4" s="1"/>
  <c r="G41" i="4"/>
  <c r="L40" i="4"/>
  <c r="H40" i="4"/>
  <c r="G40" i="4"/>
  <c r="H39" i="4"/>
  <c r="L39" i="4" s="1"/>
  <c r="G39" i="4"/>
  <c r="L38" i="4"/>
  <c r="H38" i="4"/>
  <c r="G38" i="4"/>
  <c r="G48" i="4" s="1"/>
  <c r="L28" i="4"/>
  <c r="I26" i="4"/>
  <c r="I23" i="4"/>
  <c r="L12" i="4"/>
  <c r="G12" i="4"/>
  <c r="L11" i="4"/>
  <c r="G11" i="4"/>
  <c r="L10" i="4"/>
  <c r="G10" i="4"/>
  <c r="L9" i="4"/>
  <c r="G9" i="4"/>
  <c r="G13" i="4" s="1"/>
  <c r="E23" i="4" s="1"/>
  <c r="L23" i="4" s="1"/>
  <c r="L8" i="4"/>
  <c r="G8" i="4"/>
  <c r="H7" i="4"/>
  <c r="L7" i="4" s="1"/>
  <c r="L13" i="4" s="1"/>
  <c r="E26" i="4" s="1"/>
  <c r="L26" i="4" s="1"/>
  <c r="G7" i="4"/>
  <c r="H103" i="3"/>
  <c r="L103" i="3" s="1"/>
  <c r="G103" i="3"/>
  <c r="H102" i="3"/>
  <c r="L102" i="3" s="1"/>
  <c r="G102" i="3"/>
  <c r="L101" i="3"/>
  <c r="H101" i="3"/>
  <c r="G101" i="3"/>
  <c r="L100" i="3"/>
  <c r="H100" i="3"/>
  <c r="G100" i="3"/>
  <c r="H99" i="3"/>
  <c r="L99" i="3" s="1"/>
  <c r="G99" i="3"/>
  <c r="H98" i="3"/>
  <c r="L98" i="3" s="1"/>
  <c r="G98" i="3"/>
  <c r="L97" i="3"/>
  <c r="H97" i="3"/>
  <c r="G97" i="3"/>
  <c r="L96" i="3"/>
  <c r="H96" i="3"/>
  <c r="G96" i="3"/>
  <c r="H95" i="3"/>
  <c r="L95" i="3" s="1"/>
  <c r="G95" i="3"/>
  <c r="H94" i="3"/>
  <c r="L94" i="3" s="1"/>
  <c r="L104" i="3" s="1"/>
  <c r="G94" i="3"/>
  <c r="G104" i="3" s="1"/>
  <c r="H89" i="3"/>
  <c r="L89" i="3" s="1"/>
  <c r="G89" i="3"/>
  <c r="H88" i="3"/>
  <c r="L88" i="3" s="1"/>
  <c r="G88" i="3"/>
  <c r="L87" i="3"/>
  <c r="H87" i="3"/>
  <c r="G87" i="3"/>
  <c r="L86" i="3"/>
  <c r="H86" i="3"/>
  <c r="G86" i="3"/>
  <c r="H85" i="3"/>
  <c r="L85" i="3" s="1"/>
  <c r="G85" i="3"/>
  <c r="H84" i="3"/>
  <c r="L84" i="3" s="1"/>
  <c r="G84" i="3"/>
  <c r="L83" i="3"/>
  <c r="H83" i="3"/>
  <c r="G83" i="3"/>
  <c r="L82" i="3"/>
  <c r="H82" i="3"/>
  <c r="G82" i="3"/>
  <c r="H81" i="3"/>
  <c r="L81" i="3" s="1"/>
  <c r="G81" i="3"/>
  <c r="H80" i="3"/>
  <c r="L80" i="3" s="1"/>
  <c r="L90" i="3" s="1"/>
  <c r="G80" i="3"/>
  <c r="G90" i="3" s="1"/>
  <c r="H75" i="3"/>
  <c r="L75" i="3" s="1"/>
  <c r="G75" i="3"/>
  <c r="H74" i="3"/>
  <c r="L74" i="3" s="1"/>
  <c r="G74" i="3"/>
  <c r="L73" i="3"/>
  <c r="H73" i="3"/>
  <c r="G73" i="3"/>
  <c r="L72" i="3"/>
  <c r="H72" i="3"/>
  <c r="G72" i="3"/>
  <c r="H71" i="3"/>
  <c r="L71" i="3" s="1"/>
  <c r="G71" i="3"/>
  <c r="H70" i="3"/>
  <c r="L70" i="3" s="1"/>
  <c r="G70" i="3"/>
  <c r="H69" i="3"/>
  <c r="L69" i="3" s="1"/>
  <c r="G69" i="3"/>
  <c r="L68" i="3"/>
  <c r="H68" i="3"/>
  <c r="G68" i="3"/>
  <c r="H67" i="3"/>
  <c r="L67" i="3" s="1"/>
  <c r="G67" i="3"/>
  <c r="H66" i="3"/>
  <c r="L66" i="3" s="1"/>
  <c r="G66" i="3"/>
  <c r="G76" i="3" s="1"/>
  <c r="H61" i="3"/>
  <c r="L61" i="3" s="1"/>
  <c r="G61" i="3"/>
  <c r="H60" i="3"/>
  <c r="L60" i="3" s="1"/>
  <c r="G60" i="3"/>
  <c r="H59" i="3"/>
  <c r="L59" i="3" s="1"/>
  <c r="G59" i="3"/>
  <c r="L58" i="3"/>
  <c r="H58" i="3"/>
  <c r="G58" i="3"/>
  <c r="H57" i="3"/>
  <c r="L57" i="3" s="1"/>
  <c r="G57" i="3"/>
  <c r="H56" i="3"/>
  <c r="L56" i="3" s="1"/>
  <c r="G56" i="3"/>
  <c r="H55" i="3"/>
  <c r="L55" i="3" s="1"/>
  <c r="G55" i="3"/>
  <c r="L54" i="3"/>
  <c r="H54" i="3"/>
  <c r="G54" i="3"/>
  <c r="H53" i="3"/>
  <c r="L53" i="3" s="1"/>
  <c r="G53" i="3"/>
  <c r="H52" i="3"/>
  <c r="L52" i="3" s="1"/>
  <c r="L62" i="3" s="1"/>
  <c r="G52" i="3"/>
  <c r="G62" i="3" s="1"/>
  <c r="H47" i="3"/>
  <c r="L47" i="3" s="1"/>
  <c r="G47" i="3"/>
  <c r="H46" i="3"/>
  <c r="L46" i="3" s="1"/>
  <c r="G46" i="3"/>
  <c r="H45" i="3"/>
  <c r="L45" i="3" s="1"/>
  <c r="G45" i="3"/>
  <c r="L44" i="3"/>
  <c r="H44" i="3"/>
  <c r="G44" i="3"/>
  <c r="H43" i="3"/>
  <c r="L43" i="3" s="1"/>
  <c r="G43" i="3"/>
  <c r="H42" i="3"/>
  <c r="L42" i="3" s="1"/>
  <c r="G42" i="3"/>
  <c r="H41" i="3"/>
  <c r="L41" i="3" s="1"/>
  <c r="G41" i="3"/>
  <c r="L40" i="3"/>
  <c r="H40" i="3"/>
  <c r="G40" i="3"/>
  <c r="H39" i="3"/>
  <c r="L39" i="3" s="1"/>
  <c r="G39" i="3"/>
  <c r="H38" i="3"/>
  <c r="L38" i="3" s="1"/>
  <c r="G38" i="3"/>
  <c r="G48" i="3" s="1"/>
  <c r="L28" i="3"/>
  <c r="I26" i="3"/>
  <c r="I23" i="3"/>
  <c r="L12" i="3"/>
  <c r="G12" i="3"/>
  <c r="L11" i="3"/>
  <c r="G11" i="3"/>
  <c r="L10" i="3"/>
  <c r="G10" i="3"/>
  <c r="L9" i="3"/>
  <c r="G9" i="3"/>
  <c r="L8" i="3"/>
  <c r="G8" i="3"/>
  <c r="H7" i="3"/>
  <c r="L7" i="3" s="1"/>
  <c r="G7" i="3"/>
  <c r="H229" i="2"/>
  <c r="L229" i="2" s="1"/>
  <c r="G229" i="2"/>
  <c r="H228" i="2"/>
  <c r="L228" i="2" s="1"/>
  <c r="G228" i="2"/>
  <c r="L227" i="2"/>
  <c r="H227" i="2"/>
  <c r="G227" i="2"/>
  <c r="L226" i="2"/>
  <c r="H226" i="2"/>
  <c r="G226" i="2"/>
  <c r="H225" i="2"/>
  <c r="L225" i="2" s="1"/>
  <c r="G225" i="2"/>
  <c r="H224" i="2"/>
  <c r="L224" i="2" s="1"/>
  <c r="G224" i="2"/>
  <c r="L223" i="2"/>
  <c r="H223" i="2"/>
  <c r="G223" i="2"/>
  <c r="L222" i="2"/>
  <c r="H222" i="2"/>
  <c r="G222" i="2"/>
  <c r="H221" i="2"/>
  <c r="L221" i="2" s="1"/>
  <c r="G221" i="2"/>
  <c r="H220" i="2"/>
  <c r="L220" i="2" s="1"/>
  <c r="L230" i="2" s="1"/>
  <c r="G220" i="2"/>
  <c r="G230" i="2" s="1"/>
  <c r="H215" i="2"/>
  <c r="L215" i="2" s="1"/>
  <c r="G215" i="2"/>
  <c r="H214" i="2"/>
  <c r="L214" i="2" s="1"/>
  <c r="G214" i="2"/>
  <c r="L213" i="2"/>
  <c r="H213" i="2"/>
  <c r="G213" i="2"/>
  <c r="L212" i="2"/>
  <c r="H212" i="2"/>
  <c r="G212" i="2"/>
  <c r="H211" i="2"/>
  <c r="L211" i="2" s="1"/>
  <c r="G211" i="2"/>
  <c r="H210" i="2"/>
  <c r="L210" i="2" s="1"/>
  <c r="G210" i="2"/>
  <c r="L209" i="2"/>
  <c r="H209" i="2"/>
  <c r="G209" i="2"/>
  <c r="L208" i="2"/>
  <c r="H208" i="2"/>
  <c r="G208" i="2"/>
  <c r="H207" i="2"/>
  <c r="L207" i="2" s="1"/>
  <c r="G207" i="2"/>
  <c r="H206" i="2"/>
  <c r="L206" i="2" s="1"/>
  <c r="G206" i="2"/>
  <c r="G216" i="2" s="1"/>
  <c r="H201" i="2"/>
  <c r="L201" i="2" s="1"/>
  <c r="G201" i="2"/>
  <c r="H200" i="2"/>
  <c r="L200" i="2" s="1"/>
  <c r="G200" i="2"/>
  <c r="L199" i="2"/>
  <c r="H199" i="2"/>
  <c r="G199" i="2"/>
  <c r="L198" i="2"/>
  <c r="H198" i="2"/>
  <c r="G198" i="2"/>
  <c r="H197" i="2"/>
  <c r="L197" i="2" s="1"/>
  <c r="G197" i="2"/>
  <c r="H196" i="2"/>
  <c r="L196" i="2" s="1"/>
  <c r="G196" i="2"/>
  <c r="L195" i="2"/>
  <c r="H195" i="2"/>
  <c r="G195" i="2"/>
  <c r="L194" i="2"/>
  <c r="H194" i="2"/>
  <c r="G194" i="2"/>
  <c r="H193" i="2"/>
  <c r="L193" i="2" s="1"/>
  <c r="G193" i="2"/>
  <c r="H192" i="2"/>
  <c r="L192" i="2" s="1"/>
  <c r="L202" i="2" s="1"/>
  <c r="G192" i="2"/>
  <c r="G202" i="2" s="1"/>
  <c r="H187" i="2"/>
  <c r="L187" i="2" s="1"/>
  <c r="G187" i="2"/>
  <c r="H186" i="2"/>
  <c r="L186" i="2" s="1"/>
  <c r="G186" i="2"/>
  <c r="L185" i="2"/>
  <c r="H185" i="2"/>
  <c r="G185" i="2"/>
  <c r="L184" i="2"/>
  <c r="H184" i="2"/>
  <c r="G184" i="2"/>
  <c r="H183" i="2"/>
  <c r="L183" i="2" s="1"/>
  <c r="G183" i="2"/>
  <c r="H182" i="2"/>
  <c r="L182" i="2" s="1"/>
  <c r="G182" i="2"/>
  <c r="L181" i="2"/>
  <c r="H181" i="2"/>
  <c r="G181" i="2"/>
  <c r="L180" i="2"/>
  <c r="H180" i="2"/>
  <c r="G180" i="2"/>
  <c r="H179" i="2"/>
  <c r="L179" i="2" s="1"/>
  <c r="G179" i="2"/>
  <c r="H178" i="2"/>
  <c r="L178" i="2" s="1"/>
  <c r="L188" i="2" s="1"/>
  <c r="G178" i="2"/>
  <c r="G188" i="2" s="1"/>
  <c r="H173" i="2"/>
  <c r="L173" i="2" s="1"/>
  <c r="G173" i="2"/>
  <c r="H172" i="2"/>
  <c r="L172" i="2" s="1"/>
  <c r="G172" i="2"/>
  <c r="L171" i="2"/>
  <c r="H171" i="2"/>
  <c r="G171" i="2"/>
  <c r="L170" i="2"/>
  <c r="H170" i="2"/>
  <c r="G170" i="2"/>
  <c r="H169" i="2"/>
  <c r="L169" i="2" s="1"/>
  <c r="G169" i="2"/>
  <c r="H168" i="2"/>
  <c r="L168" i="2" s="1"/>
  <c r="G168" i="2"/>
  <c r="L167" i="2"/>
  <c r="H167" i="2"/>
  <c r="G167" i="2"/>
  <c r="L166" i="2"/>
  <c r="H166" i="2"/>
  <c r="G166" i="2"/>
  <c r="H165" i="2"/>
  <c r="L165" i="2" s="1"/>
  <c r="G165" i="2"/>
  <c r="H164" i="2"/>
  <c r="L164" i="2" s="1"/>
  <c r="L174" i="2" s="1"/>
  <c r="G164" i="2"/>
  <c r="G174" i="2" s="1"/>
  <c r="H159" i="2"/>
  <c r="L159" i="2" s="1"/>
  <c r="G159" i="2"/>
  <c r="H158" i="2"/>
  <c r="L158" i="2" s="1"/>
  <c r="G158" i="2"/>
  <c r="L157" i="2"/>
  <c r="H157" i="2"/>
  <c r="G157" i="2"/>
  <c r="L156" i="2"/>
  <c r="H156" i="2"/>
  <c r="G156" i="2"/>
  <c r="H155" i="2"/>
  <c r="L155" i="2" s="1"/>
  <c r="G155" i="2"/>
  <c r="H154" i="2"/>
  <c r="L154" i="2" s="1"/>
  <c r="G154" i="2"/>
  <c r="L153" i="2"/>
  <c r="H153" i="2"/>
  <c r="G153" i="2"/>
  <c r="L152" i="2"/>
  <c r="H152" i="2"/>
  <c r="G152" i="2"/>
  <c r="H151" i="2"/>
  <c r="L151" i="2" s="1"/>
  <c r="G151" i="2"/>
  <c r="H150" i="2"/>
  <c r="L150" i="2" s="1"/>
  <c r="G150" i="2"/>
  <c r="B142" i="2"/>
  <c r="B141" i="2"/>
  <c r="B140" i="2"/>
  <c r="B139" i="2"/>
  <c r="L129" i="2"/>
  <c r="I127" i="2"/>
  <c r="I124" i="2"/>
  <c r="L112" i="2"/>
  <c r="G112" i="2"/>
  <c r="L111" i="2"/>
  <c r="G111" i="2"/>
  <c r="L110" i="2"/>
  <c r="G110" i="2"/>
  <c r="L109" i="2"/>
  <c r="G109" i="2"/>
  <c r="L108" i="2"/>
  <c r="G108" i="2"/>
  <c r="L107" i="2"/>
  <c r="G107" i="2"/>
  <c r="L106" i="2"/>
  <c r="H106" i="2"/>
  <c r="G106" i="2"/>
  <c r="H105" i="2"/>
  <c r="L105" i="2" s="1"/>
  <c r="G105" i="2"/>
  <c r="H104" i="2"/>
  <c r="L104" i="2" s="1"/>
  <c r="G104" i="2"/>
  <c r="L103" i="2"/>
  <c r="H103" i="2"/>
  <c r="G103" i="2"/>
  <c r="L102" i="2"/>
  <c r="H102" i="2"/>
  <c r="G102" i="2"/>
  <c r="H101" i="2"/>
  <c r="L101" i="2" s="1"/>
  <c r="G101" i="2"/>
  <c r="H100" i="2"/>
  <c r="L100" i="2" s="1"/>
  <c r="G100" i="2"/>
  <c r="L99" i="2"/>
  <c r="H99" i="2"/>
  <c r="G99" i="2"/>
  <c r="L98" i="2"/>
  <c r="H98" i="2"/>
  <c r="G98" i="2"/>
  <c r="H97" i="2"/>
  <c r="L97" i="2" s="1"/>
  <c r="G97" i="2"/>
  <c r="H96" i="2"/>
  <c r="L96" i="2" s="1"/>
  <c r="G96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H40" i="2"/>
  <c r="L40" i="2" s="1"/>
  <c r="G40" i="2"/>
  <c r="L39" i="2"/>
  <c r="H39" i="2"/>
  <c r="G39" i="2"/>
  <c r="L38" i="2"/>
  <c r="H38" i="2"/>
  <c r="G38" i="2"/>
  <c r="H37" i="2"/>
  <c r="L37" i="2" s="1"/>
  <c r="G37" i="2"/>
  <c r="H36" i="2"/>
  <c r="L36" i="2" s="1"/>
  <c r="G36" i="2"/>
  <c r="L35" i="2"/>
  <c r="H35" i="2"/>
  <c r="G35" i="2"/>
  <c r="L34" i="2"/>
  <c r="H34" i="2"/>
  <c r="G34" i="2"/>
  <c r="H33" i="2"/>
  <c r="L33" i="2" s="1"/>
  <c r="G33" i="2"/>
  <c r="H32" i="2"/>
  <c r="L32" i="2" s="1"/>
  <c r="G32" i="2"/>
  <c r="L31" i="2"/>
  <c r="H31" i="2"/>
  <c r="G31" i="2"/>
  <c r="L30" i="2"/>
  <c r="H30" i="2"/>
  <c r="G30" i="2"/>
  <c r="H29" i="2"/>
  <c r="L29" i="2" s="1"/>
  <c r="G29" i="2"/>
  <c r="H28" i="2"/>
  <c r="L28" i="2" s="1"/>
  <c r="G28" i="2"/>
  <c r="L27" i="2"/>
  <c r="H27" i="2"/>
  <c r="G27" i="2"/>
  <c r="L25" i="2"/>
  <c r="H25" i="2"/>
  <c r="G25" i="2"/>
  <c r="H24" i="2"/>
  <c r="L24" i="2" s="1"/>
  <c r="G24" i="2"/>
  <c r="H23" i="2"/>
  <c r="L23" i="2" s="1"/>
  <c r="G23" i="2"/>
  <c r="L22" i="2"/>
  <c r="H22" i="2"/>
  <c r="G22" i="2"/>
  <c r="L21" i="2"/>
  <c r="H21" i="2"/>
  <c r="G21" i="2"/>
  <c r="H20" i="2"/>
  <c r="L20" i="2" s="1"/>
  <c r="G20" i="2"/>
  <c r="H19" i="2"/>
  <c r="L19" i="2" s="1"/>
  <c r="G19" i="2"/>
  <c r="L18" i="2"/>
  <c r="H18" i="2"/>
  <c r="G18" i="2"/>
  <c r="L17" i="2"/>
  <c r="H17" i="2"/>
  <c r="G17" i="2"/>
  <c r="H15" i="2"/>
  <c r="L15" i="2" s="1"/>
  <c r="G15" i="2"/>
  <c r="H14" i="2"/>
  <c r="L14" i="2" s="1"/>
  <c r="G14" i="2"/>
  <c r="L13" i="2"/>
  <c r="H13" i="2"/>
  <c r="G13" i="2"/>
  <c r="L12" i="2"/>
  <c r="H12" i="2"/>
  <c r="G12" i="2"/>
  <c r="H11" i="2"/>
  <c r="L11" i="2" s="1"/>
  <c r="G11" i="2"/>
  <c r="L10" i="2"/>
  <c r="G10" i="2"/>
  <c r="L9" i="2"/>
  <c r="H9" i="2"/>
  <c r="G9" i="2"/>
  <c r="L8" i="2"/>
  <c r="G8" i="2"/>
  <c r="L7" i="2"/>
  <c r="H7" i="2"/>
  <c r="G7" i="2"/>
  <c r="G13" i="3" l="1"/>
  <c r="E23" i="3" s="1"/>
  <c r="L23" i="3" s="1"/>
  <c r="L13" i="3"/>
  <c r="E26" i="3" s="1"/>
  <c r="L26" i="3" s="1"/>
  <c r="G113" i="2"/>
  <c r="E124" i="2" s="1"/>
  <c r="L124" i="2" s="1"/>
  <c r="G160" i="2"/>
  <c r="L160" i="2"/>
  <c r="L27" i="4"/>
  <c r="K29" i="4" s="1"/>
  <c r="H31" i="4" s="1"/>
  <c r="L90" i="4"/>
  <c r="L48" i="4"/>
  <c r="L62" i="4"/>
  <c r="L76" i="4"/>
  <c r="L48" i="3"/>
  <c r="L76" i="3"/>
  <c r="L216" i="2"/>
  <c r="L113" i="2"/>
  <c r="L27" i="3" l="1"/>
  <c r="K29" i="3" s="1"/>
  <c r="H31" i="3" s="1"/>
  <c r="B144" i="2"/>
  <c r="E127" i="2"/>
  <c r="L127" i="2" s="1"/>
  <c r="L128" i="2" s="1"/>
  <c r="L130" i="2" s="1"/>
  <c r="H132" i="2" l="1"/>
  <c r="B136" i="2"/>
  <c r="B1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e650312</author>
    <author>Michael Babuscio</author>
  </authors>
  <commentList>
    <comment ref="B39" authorId="0" shapeId="0" xr:uid="{933AAFAD-D3BC-4D32-8A3C-04E35D2CA843}">
      <text>
        <r>
          <rPr>
            <sz val="9"/>
            <color indexed="81"/>
            <rFont val="Tahoma"/>
            <family val="2"/>
          </rPr>
          <t>Includes 2-wire and 4-Wire detectors.</t>
        </r>
      </text>
    </comment>
    <comment ref="H123" authorId="1" shapeId="0" xr:uid="{DE6494BC-C9EB-439C-B08F-6304CB3A3166}">
      <text>
        <r>
          <rPr>
            <sz val="8"/>
            <color indexed="81"/>
            <rFont val="Tahoma"/>
            <family val="2"/>
          </rPr>
          <t>Select Standby Time in Hours from the dropdown list.</t>
        </r>
      </text>
    </comment>
    <comment ref="H126" authorId="1" shapeId="0" xr:uid="{E798ECC7-53B4-4FD2-9F0F-4BB9C4E93498}">
      <text>
        <r>
          <rPr>
            <sz val="8"/>
            <color indexed="81"/>
            <rFont val="Tahoma"/>
            <family val="2"/>
          </rPr>
          <t xml:space="preserve">Select the Alarm Time in minutes from the dropdown list.
</t>
        </r>
      </text>
    </comment>
    <comment ref="H129" authorId="1" shapeId="0" xr:uid="{F262C54F-0605-4781-8589-089C9C6B93C7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Babuscio</author>
    <author>Michael Babuscio</author>
  </authors>
  <commentList>
    <comment ref="B12" authorId="0" shapeId="0" xr:uid="{9065C97B-275B-47F2-B36F-413AF9199E9E}">
      <text>
        <r>
          <rPr>
            <sz val="8"/>
            <color indexed="81"/>
            <rFont val="Tahoma"/>
            <family val="2"/>
          </rPr>
          <t>Current Draw from TB4, Terminals 9 and 10.</t>
        </r>
      </text>
    </comment>
    <comment ref="H22" authorId="1" shapeId="0" xr:uid="{EBE0B8C0-6167-4651-AB54-01E8FBA76B90}">
      <text>
        <r>
          <rPr>
            <sz val="8"/>
            <color indexed="81"/>
            <rFont val="Tahoma"/>
            <family val="2"/>
          </rPr>
          <t xml:space="preserve">Select Standby Time in Hours from the dropdown list.
</t>
        </r>
      </text>
    </comment>
    <comment ref="H25" authorId="1" shapeId="0" xr:uid="{3533E698-727C-4495-B128-AD0065B4D882}">
      <text>
        <r>
          <rPr>
            <sz val="8"/>
            <color indexed="81"/>
            <rFont val="Tahoma"/>
            <family val="2"/>
          </rPr>
          <t xml:space="preserve">Select the Alarm Time in minutes from the dropdown list.
</t>
        </r>
      </text>
    </comment>
    <comment ref="H28" authorId="1" shapeId="0" xr:uid="{AA2AC536-060C-4FCB-83F3-C7E925A71647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Babuscio</author>
    <author>Michael Babuscio</author>
  </authors>
  <commentList>
    <comment ref="B12" authorId="0" shapeId="0" xr:uid="{9AB9DB53-329F-4B11-96A0-90DB2BC8DB91}">
      <text>
        <r>
          <rPr>
            <sz val="8"/>
            <color indexed="81"/>
            <rFont val="Tahoma"/>
            <family val="2"/>
          </rPr>
          <t>Current Draw from TB4, Terminals 9 and 10.</t>
        </r>
      </text>
    </comment>
    <comment ref="H22" authorId="1" shapeId="0" xr:uid="{3D41E280-97E4-4902-A07A-792593E0A955}">
      <text>
        <r>
          <rPr>
            <sz val="8"/>
            <color indexed="81"/>
            <rFont val="Tahoma"/>
            <family val="2"/>
          </rPr>
          <t xml:space="preserve">Select Standby Time in Hours from the dropdown list.
</t>
        </r>
      </text>
    </comment>
    <comment ref="H25" authorId="1" shapeId="0" xr:uid="{6EBC5CDE-0665-486E-A00B-D9EBFADE19B8}">
      <text>
        <r>
          <rPr>
            <sz val="8"/>
            <color indexed="81"/>
            <rFont val="Tahoma"/>
            <family val="2"/>
          </rPr>
          <t xml:space="preserve">Select the Alarm Time in minutes from the dropdown list.
</t>
        </r>
      </text>
    </comment>
    <comment ref="H28" authorId="1" shapeId="0" xr:uid="{E04B6CF4-13CD-4668-89EC-4AE436C85096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sharedStrings.xml><?xml version="1.0" encoding="utf-8"?>
<sst xmlns="http://schemas.openxmlformats.org/spreadsheetml/2006/main" count="1397" uniqueCount="171">
  <si>
    <t>ES-200X Battery Calculation</t>
  </si>
  <si>
    <t>Secondary Power Source Requirements</t>
  </si>
  <si>
    <t>5 Minutes</t>
  </si>
  <si>
    <t>24 Hours</t>
  </si>
  <si>
    <t>10 Minutes</t>
  </si>
  <si>
    <t>48 Hours</t>
  </si>
  <si>
    <t>Standby Current (amps)</t>
  </si>
  <si>
    <t>Secondary Alarm Current (amps)</t>
  </si>
  <si>
    <t>15 Minutes</t>
  </si>
  <si>
    <t>60 Hours</t>
  </si>
  <si>
    <t>Device Type</t>
  </si>
  <si>
    <t>Qty</t>
  </si>
  <si>
    <t>Current Draw</t>
  </si>
  <si>
    <t xml:space="preserve">Total </t>
  </si>
  <si>
    <t>20 Minutes</t>
  </si>
  <si>
    <t>72 Hours</t>
  </si>
  <si>
    <t>Main Circuit Board</t>
  </si>
  <si>
    <t>x</t>
  </si>
  <si>
    <t>=</t>
  </si>
  <si>
    <t>25 Minutes</t>
  </si>
  <si>
    <t>90 Hours</t>
  </si>
  <si>
    <t>IPOTS-COM</t>
  </si>
  <si>
    <t>30 Minutes</t>
  </si>
  <si>
    <t>4XTMF</t>
  </si>
  <si>
    <t>45 Minutes</t>
  </si>
  <si>
    <t>PWRMOD24</t>
  </si>
  <si>
    <t>60 Minutes</t>
  </si>
  <si>
    <t>IPDACT-2</t>
  </si>
  <si>
    <t>90 Minutes</t>
  </si>
  <si>
    <t>IPDACT-2UD</t>
  </si>
  <si>
    <t>120 Minutes</t>
  </si>
  <si>
    <t>CELL-MOD</t>
  </si>
  <si>
    <t>180 Minutes</t>
  </si>
  <si>
    <t>CELL-CAB-FL</t>
  </si>
  <si>
    <t>240 minutes</t>
  </si>
  <si>
    <t>ECC-FFT</t>
  </si>
  <si>
    <t>ANN-BUS Devices</t>
  </si>
  <si>
    <t>ANN-80</t>
  </si>
  <si>
    <t>ANN-80-W</t>
  </si>
  <si>
    <t>ANN-100</t>
  </si>
  <si>
    <t>ANN-LED</t>
  </si>
  <si>
    <t>ANN-RLED</t>
  </si>
  <si>
    <t>ANN-RLY</t>
  </si>
  <si>
    <t>ANN-I/O</t>
  </si>
  <si>
    <t>ANN-I/O LED</t>
  </si>
  <si>
    <t>ANN-S/PG</t>
  </si>
  <si>
    <t>ACS Annunciators</t>
  </si>
  <si>
    <t>ACM-8RF</t>
  </si>
  <si>
    <t>ACM-16ATF</t>
  </si>
  <si>
    <t>ACM-32AF</t>
  </si>
  <si>
    <t>AEM-16ATF</t>
  </si>
  <si>
    <t>AEM-32AF</t>
  </si>
  <si>
    <t>AFM-16ATF</t>
  </si>
  <si>
    <t>AFM-32AF</t>
  </si>
  <si>
    <t>AFM-16AF</t>
  </si>
  <si>
    <t>LDM-32F</t>
  </si>
  <si>
    <t>LDM-E32F</t>
  </si>
  <si>
    <t>LCD-80F</t>
  </si>
  <si>
    <t>Conventional Detectors</t>
  </si>
  <si>
    <t>EOLR-1</t>
  </si>
  <si>
    <t>Addressable Devices</t>
  </si>
  <si>
    <t>BEAM355</t>
  </si>
  <si>
    <t>BEAM355S</t>
  </si>
  <si>
    <t>CP355</t>
  </si>
  <si>
    <t>SD355</t>
  </si>
  <si>
    <t>SD355T</t>
  </si>
  <si>
    <t>SD355R</t>
  </si>
  <si>
    <t>SD355CO</t>
  </si>
  <si>
    <t>AD355</t>
  </si>
  <si>
    <t>H355</t>
  </si>
  <si>
    <t>H355R</t>
  </si>
  <si>
    <t>H355HT</t>
  </si>
  <si>
    <t>D350P</t>
  </si>
  <si>
    <t>D350RP</t>
  </si>
  <si>
    <t>D350PL</t>
  </si>
  <si>
    <t>D350RPL</t>
  </si>
  <si>
    <t>D355PL</t>
  </si>
  <si>
    <t>MMF-300</t>
  </si>
  <si>
    <t>MMF-300-10</t>
  </si>
  <si>
    <t>MDF-300</t>
  </si>
  <si>
    <t>MMF-301</t>
  </si>
  <si>
    <t>MMF-302</t>
  </si>
  <si>
    <t>MMF-302-6</t>
  </si>
  <si>
    <t>BG-12LX</t>
  </si>
  <si>
    <t>CMF-300</t>
  </si>
  <si>
    <t>CMF-300-6</t>
  </si>
  <si>
    <t>CRF-300</t>
  </si>
  <si>
    <t>CRF-300-6</t>
  </si>
  <si>
    <t>CDRM-300</t>
  </si>
  <si>
    <t>I300</t>
  </si>
  <si>
    <t>ISO-6</t>
  </si>
  <si>
    <t>B501BH-2</t>
  </si>
  <si>
    <t>B501BHT-2</t>
  </si>
  <si>
    <t>B224RB</t>
  </si>
  <si>
    <t>B224BI</t>
  </si>
  <si>
    <t>SD365</t>
  </si>
  <si>
    <t>SD365-IV</t>
  </si>
  <si>
    <t>SD365T</t>
  </si>
  <si>
    <t>SD365T-IV</t>
  </si>
  <si>
    <t>SD365R</t>
  </si>
  <si>
    <t>SD365R-IV</t>
  </si>
  <si>
    <t>H365</t>
  </si>
  <si>
    <t>H365-IV</t>
  </si>
  <si>
    <t>H365R</t>
  </si>
  <si>
    <t>H365R-IV</t>
  </si>
  <si>
    <t>H365HT</t>
  </si>
  <si>
    <t>H365HT-IV</t>
  </si>
  <si>
    <t>B501</t>
  </si>
  <si>
    <t>B501-IV</t>
  </si>
  <si>
    <t>B300-6</t>
  </si>
  <si>
    <t>B300-6-IV</t>
  </si>
  <si>
    <t>TR-300</t>
  </si>
  <si>
    <t>TR-300-IV</t>
  </si>
  <si>
    <t>W-GATE</t>
  </si>
  <si>
    <r>
      <t xml:space="preserve">Maximum alarm draw for all Addressable devices </t>
    </r>
    <r>
      <rPr>
        <b/>
        <sz val="9"/>
        <rFont val="Arial"/>
        <family val="2"/>
      </rPr>
      <t>---------------&gt;</t>
    </r>
  </si>
  <si>
    <t>CMF-300 (Aux. Power)</t>
  </si>
  <si>
    <t>CMF-300-6 (Aux. Power)</t>
  </si>
  <si>
    <t>MMF-302 (Aux. Power)</t>
  </si>
  <si>
    <t>MMF-302-6 (Aux. Power)</t>
  </si>
  <si>
    <t>B200SR (Aux. Power)</t>
  </si>
  <si>
    <t>B200SR-LF (Aux. Power)</t>
  </si>
  <si>
    <t>Miscellaneous Device 1</t>
  </si>
  <si>
    <t>Miscellaneous Device 2</t>
  </si>
  <si>
    <t>Miscellaneous Device 3</t>
  </si>
  <si>
    <t>Miscellaneous Device 4</t>
  </si>
  <si>
    <t>Miscellaneous Device 5</t>
  </si>
  <si>
    <t>NAC 1</t>
  </si>
  <si>
    <t>NAC 2</t>
  </si>
  <si>
    <t>NAC 3</t>
  </si>
  <si>
    <t>NAC 4</t>
  </si>
  <si>
    <t>Resettable 1</t>
  </si>
  <si>
    <t>Non-Resettable 1</t>
  </si>
  <si>
    <t xml:space="preserve">Total Standby Load </t>
  </si>
  <si>
    <t xml:space="preserve">Total Alarm Load  </t>
  </si>
  <si>
    <r>
      <t xml:space="preserve">Note 1: You are </t>
    </r>
    <r>
      <rPr>
        <b/>
        <sz val="10"/>
        <rFont val="Arial"/>
        <family val="2"/>
      </rPr>
      <t>fully responsible for verifying these calculations</t>
    </r>
    <r>
      <rPr>
        <sz val="10"/>
        <rFont val="Arial"/>
        <family val="2"/>
      </rPr>
      <t>.</t>
    </r>
  </si>
  <si>
    <r>
      <t xml:space="preserve">Note 2: Use the dropdowns in the </t>
    </r>
    <r>
      <rPr>
        <b/>
        <sz val="10"/>
        <rFont val="Arial"/>
        <family val="2"/>
      </rPr>
      <t>yellow</t>
    </r>
    <r>
      <rPr>
        <sz val="10"/>
        <rFont val="Arial"/>
        <family val="2"/>
      </rPr>
      <t xml:space="preserve"> cells to enter values.</t>
    </r>
  </si>
  <si>
    <t>Calculation in Total Sheet</t>
  </si>
  <si>
    <t>Required Standby Time in Hours</t>
  </si>
  <si>
    <t>Standby Load Current</t>
  </si>
  <si>
    <t>Required Alarm Time in Minutes</t>
  </si>
  <si>
    <t>Alarm Load Current (Amps)</t>
  </si>
  <si>
    <t xml:space="preserve"> Total Current Load </t>
  </si>
  <si>
    <t xml:space="preserve">Multiply by the Derating Factor </t>
  </si>
  <si>
    <t xml:space="preserve">Total Ampere Hours Required </t>
  </si>
  <si>
    <t xml:space="preserve">Recommended Batteries: </t>
  </si>
  <si>
    <t>Battery Check</t>
  </si>
  <si>
    <t>Current Draw Check</t>
  </si>
  <si>
    <t>ES-200X Control Panel:</t>
  </si>
  <si>
    <t>ES-200X Circuit Detail</t>
  </si>
  <si>
    <t>Device</t>
  </si>
  <si>
    <t>Non-Alarm Draw</t>
  </si>
  <si>
    <t>Alarm Draw</t>
  </si>
  <si>
    <t>FCPS-24S8 Battery Calculation</t>
  </si>
  <si>
    <t xml:space="preserve">Main PC Board </t>
  </si>
  <si>
    <t>X</t>
  </si>
  <si>
    <t>NAC / Output # 1</t>
  </si>
  <si>
    <t>NAC / Output # 2</t>
  </si>
  <si>
    <t>NAC / Output # 3</t>
  </si>
  <si>
    <t>NAC / Output # 4</t>
  </si>
  <si>
    <t>Auxiliary Circuit Draw</t>
  </si>
  <si>
    <t xml:space="preserve">Total Standby Load  </t>
  </si>
  <si>
    <t xml:space="preserve">Total Alarm Load </t>
  </si>
  <si>
    <r>
      <t xml:space="preserve">Note 2: You only need to make entries in the </t>
    </r>
    <r>
      <rPr>
        <b/>
        <sz val="10"/>
        <rFont val="Arial"/>
        <family val="2"/>
      </rPr>
      <t>yellow</t>
    </r>
    <r>
      <rPr>
        <sz val="10"/>
        <rFont val="Arial"/>
        <family val="2"/>
      </rPr>
      <t xml:space="preserve"> cells</t>
    </r>
  </si>
  <si>
    <t>Standby Load Current (Amps)</t>
  </si>
  <si>
    <t>Required Alarm Time in Hours</t>
  </si>
  <si>
    <t xml:space="preserve">*Multiply by the Derating Factor </t>
  </si>
  <si>
    <t>* Derating Factor required to compensate for the non-linear discharge characteristic of a battery.</t>
  </si>
  <si>
    <t>FCPS-24S8 Circuit Detail</t>
  </si>
  <si>
    <t>P2WH-LF @ 135 Candela</t>
  </si>
  <si>
    <t>PC2WL @ 75 Candela</t>
  </si>
  <si>
    <t>SWL @ 15 Candela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</si>
</sst>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000"/>
    <numFmt numFmtId="165" formatCode="0.00000"/>
    <numFmt numFmtId="166" formatCode="0.000"/>
    <numFmt numFmtId="167" formatCode="0.00000\ &quot;Amps&quot;"/>
    <numFmt numFmtId="168" formatCode="0.000\ &quot;AH&quot;"/>
    <numFmt numFmtId="169" formatCode="\x\ 0.00"/>
    <numFmt numFmtId="170" formatCode="0.00\ &quot;AH&quot;"/>
    <numFmt numFmtId="171" formatCode="0.0000"/>
    <numFmt numFmtId="172" formatCode="0.0000\ &quot;Amps&quot;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9"/>
      <color indexed="2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20"/>
      <color indexed="1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0"/>
      <color indexed="12"/>
      <name val="Arial"/>
      <family val="2"/>
    </font>
    <font>
      <b/>
      <sz val="11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lightGray"/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/>
    <xf numFmtId="0" fontId="1" fillId="0" borderId="5" xfId="1" applyBorder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" fillId="0" borderId="7" xfId="1" applyBorder="1"/>
    <xf numFmtId="0" fontId="1" fillId="0" borderId="8" xfId="1" applyBorder="1"/>
    <xf numFmtId="0" fontId="4" fillId="3" borderId="9" xfId="1" applyFont="1" applyFill="1" applyBorder="1"/>
    <xf numFmtId="0" fontId="5" fillId="3" borderId="10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5" fillId="3" borderId="20" xfId="1" applyFont="1" applyFill="1" applyBorder="1" applyAlignment="1">
      <alignment horizontal="center"/>
    </xf>
    <xf numFmtId="0" fontId="6" fillId="0" borderId="21" xfId="1" applyFont="1" applyBorder="1"/>
    <xf numFmtId="0" fontId="6" fillId="0" borderId="22" xfId="1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0" fontId="6" fillId="0" borderId="23" xfId="1" applyFont="1" applyBorder="1"/>
    <xf numFmtId="0" fontId="6" fillId="0" borderId="23" xfId="1" applyFont="1" applyBorder="1" applyAlignment="1">
      <alignment horizontal="center"/>
    </xf>
    <xf numFmtId="0" fontId="6" fillId="0" borderId="24" xfId="1" applyFont="1" applyBorder="1"/>
    <xf numFmtId="0" fontId="7" fillId="0" borderId="23" xfId="1" applyFont="1" applyBorder="1" applyAlignment="1">
      <alignment horizontal="left"/>
    </xf>
    <xf numFmtId="0" fontId="6" fillId="0" borderId="23" xfId="1" applyFont="1" applyBorder="1" applyAlignment="1" applyProtection="1">
      <alignment horizontal="center"/>
      <protection locked="0"/>
    </xf>
    <xf numFmtId="164" fontId="7" fillId="0" borderId="23" xfId="1" applyNumberFormat="1" applyFont="1" applyBorder="1" applyAlignment="1" applyProtection="1">
      <alignment horizontal="center"/>
      <protection hidden="1"/>
    </xf>
    <xf numFmtId="165" fontId="7" fillId="0" borderId="23" xfId="1" applyNumberFormat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6" fillId="0" borderId="25" xfId="1" applyFont="1" applyBorder="1"/>
    <xf numFmtId="0" fontId="6" fillId="0" borderId="25" xfId="1" applyFont="1" applyBorder="1" applyAlignment="1" applyProtection="1">
      <alignment horizontal="center"/>
      <protection locked="0"/>
    </xf>
    <xf numFmtId="0" fontId="6" fillId="0" borderId="25" xfId="1" applyFont="1" applyBorder="1" applyAlignment="1">
      <alignment horizontal="center"/>
    </xf>
    <xf numFmtId="164" fontId="6" fillId="0" borderId="25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0" fontId="6" fillId="0" borderId="27" xfId="1" applyFont="1" applyBorder="1"/>
    <xf numFmtId="0" fontId="6" fillId="0" borderId="27" xfId="1" applyFont="1" applyBorder="1" applyAlignment="1" applyProtection="1">
      <alignment horizontal="center"/>
      <protection locked="0"/>
    </xf>
    <xf numFmtId="0" fontId="6" fillId="0" borderId="27" xfId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0" fontId="6" fillId="0" borderId="28" xfId="1" applyFont="1" applyBorder="1"/>
    <xf numFmtId="0" fontId="6" fillId="0" borderId="28" xfId="1" applyFont="1" applyBorder="1" applyAlignment="1" applyProtection="1">
      <alignment horizontal="center"/>
      <protection locked="0"/>
    </xf>
    <xf numFmtId="0" fontId="6" fillId="0" borderId="28" xfId="1" applyFont="1" applyBorder="1" applyAlignment="1">
      <alignment horizontal="center"/>
    </xf>
    <xf numFmtId="164" fontId="6" fillId="0" borderId="28" xfId="1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164" fontId="6" fillId="0" borderId="29" xfId="1" applyNumberFormat="1" applyFont="1" applyBorder="1" applyAlignment="1">
      <alignment horizontal="center"/>
    </xf>
    <xf numFmtId="0" fontId="6" fillId="0" borderId="30" xfId="1" applyFont="1" applyBorder="1"/>
    <xf numFmtId="0" fontId="6" fillId="0" borderId="30" xfId="1" applyFont="1" applyBorder="1" applyAlignment="1">
      <alignment horizontal="center"/>
    </xf>
    <xf numFmtId="164" fontId="6" fillId="0" borderId="30" xfId="1" applyNumberFormat="1" applyFont="1" applyBorder="1" applyAlignment="1">
      <alignment horizontal="center"/>
    </xf>
    <xf numFmtId="164" fontId="6" fillId="0" borderId="31" xfId="1" applyNumberFormat="1" applyFont="1" applyBorder="1" applyAlignment="1">
      <alignment horizontal="center"/>
    </xf>
    <xf numFmtId="0" fontId="6" fillId="0" borderId="32" xfId="1" applyFont="1" applyBorder="1"/>
    <xf numFmtId="0" fontId="6" fillId="0" borderId="32" xfId="1" applyFont="1" applyBorder="1" applyAlignment="1">
      <alignment horizontal="center"/>
    </xf>
    <xf numFmtId="164" fontId="6" fillId="0" borderId="32" xfId="1" applyNumberFormat="1" applyFont="1" applyBorder="1" applyAlignment="1">
      <alignment horizontal="center"/>
    </xf>
    <xf numFmtId="164" fontId="6" fillId="0" borderId="33" xfId="1" applyNumberFormat="1" applyFont="1" applyBorder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0" fontId="7" fillId="4" borderId="34" xfId="1" applyFont="1" applyFill="1" applyBorder="1" applyAlignment="1">
      <alignment horizontal="right"/>
    </xf>
    <xf numFmtId="0" fontId="7" fillId="4" borderId="0" xfId="1" applyFont="1" applyFill="1" applyAlignment="1">
      <alignment horizontal="right"/>
    </xf>
    <xf numFmtId="166" fontId="7" fillId="4" borderId="5" xfId="1" applyNumberFormat="1" applyFont="1" applyFill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23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5" fontId="7" fillId="0" borderId="6" xfId="1" applyNumberFormat="1" applyFont="1" applyBorder="1" applyAlignment="1">
      <alignment horizontal="center"/>
    </xf>
    <xf numFmtId="0" fontId="7" fillId="0" borderId="23" xfId="1" applyFont="1" applyBorder="1" applyAlignment="1" applyProtection="1">
      <alignment horizontal="center"/>
      <protection locked="0"/>
    </xf>
    <xf numFmtId="165" fontId="7" fillId="0" borderId="23" xfId="1" applyNumberFormat="1" applyFont="1" applyBorder="1" applyAlignment="1" applyProtection="1">
      <alignment horizontal="center"/>
      <protection hidden="1"/>
    </xf>
    <xf numFmtId="0" fontId="7" fillId="4" borderId="0" xfId="1" quotePrefix="1" applyFont="1" applyFill="1" applyAlignment="1">
      <alignment horizontal="right"/>
    </xf>
    <xf numFmtId="166" fontId="7" fillId="4" borderId="5" xfId="1" quotePrefix="1" applyNumberFormat="1" applyFont="1" applyFill="1" applyBorder="1" applyAlignment="1">
      <alignment horizontal="center"/>
    </xf>
    <xf numFmtId="166" fontId="9" fillId="4" borderId="5" xfId="1" applyNumberFormat="1" applyFont="1" applyFill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7" fillId="0" borderId="1" xfId="1" applyFont="1" applyBorder="1" applyAlignment="1">
      <alignment horizontal="right"/>
    </xf>
    <xf numFmtId="0" fontId="7" fillId="0" borderId="2" xfId="1" applyFont="1" applyBorder="1" applyAlignment="1">
      <alignment horizontal="right"/>
    </xf>
    <xf numFmtId="0" fontId="7" fillId="0" borderId="35" xfId="1" applyFont="1" applyBorder="1"/>
    <xf numFmtId="0" fontId="6" fillId="0" borderId="36" xfId="1" applyFont="1" applyBorder="1" applyAlignment="1">
      <alignment horizontal="center"/>
    </xf>
    <xf numFmtId="164" fontId="6" fillId="0" borderId="36" xfId="1" applyNumberFormat="1" applyFont="1" applyBorder="1" applyAlignment="1">
      <alignment horizontal="center"/>
    </xf>
    <xf numFmtId="164" fontId="6" fillId="0" borderId="37" xfId="1" applyNumberFormat="1" applyFont="1" applyBorder="1" applyAlignment="1">
      <alignment horizontal="center"/>
    </xf>
    <xf numFmtId="164" fontId="6" fillId="0" borderId="38" xfId="1" applyNumberFormat="1" applyFont="1" applyBorder="1" applyAlignment="1">
      <alignment horizontal="center"/>
    </xf>
    <xf numFmtId="0" fontId="6" fillId="0" borderId="39" xfId="1" applyFont="1" applyBorder="1" applyAlignment="1">
      <alignment horizontal="center"/>
    </xf>
    <xf numFmtId="0" fontId="6" fillId="0" borderId="40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165" fontId="6" fillId="0" borderId="25" xfId="1" applyNumberFormat="1" applyFont="1" applyBorder="1" applyAlignment="1">
      <alignment horizontal="center"/>
    </xf>
    <xf numFmtId="164" fontId="6" fillId="0" borderId="42" xfId="1" applyNumberFormat="1" applyFont="1" applyBorder="1" applyAlignment="1">
      <alignment horizontal="center"/>
    </xf>
    <xf numFmtId="0" fontId="6" fillId="0" borderId="43" xfId="1" applyFont="1" applyBorder="1" applyAlignment="1">
      <alignment horizontal="center"/>
    </xf>
    <xf numFmtId="0" fontId="6" fillId="0" borderId="0" xfId="1" applyFont="1" applyAlignment="1">
      <alignment horizontal="center"/>
    </xf>
    <xf numFmtId="165" fontId="6" fillId="0" borderId="36" xfId="1" applyNumberFormat="1" applyFont="1" applyBorder="1" applyAlignment="1">
      <alignment horizontal="center"/>
    </xf>
    <xf numFmtId="165" fontId="6" fillId="0" borderId="27" xfId="1" applyNumberFormat="1" applyFont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165" fontId="6" fillId="0" borderId="30" xfId="1" applyNumberFormat="1" applyFont="1" applyBorder="1" applyAlignment="1">
      <alignment horizontal="center"/>
    </xf>
    <xf numFmtId="0" fontId="6" fillId="4" borderId="43" xfId="1" applyFont="1" applyFill="1" applyBorder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11" fillId="0" borderId="2" xfId="1" applyFont="1" applyBorder="1" applyAlignment="1">
      <alignment horizontal="right"/>
    </xf>
    <xf numFmtId="164" fontId="12" fillId="0" borderId="23" xfId="1" applyNumberFormat="1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center"/>
    </xf>
    <xf numFmtId="0" fontId="14" fillId="2" borderId="4" xfId="1" applyFont="1" applyFill="1" applyBorder="1" applyAlignment="1">
      <alignment horizontal="center"/>
    </xf>
    <xf numFmtId="0" fontId="1" fillId="2" borderId="1" xfId="1" applyFill="1" applyBorder="1" applyAlignment="1">
      <alignment horizontal="center" wrapText="1"/>
    </xf>
    <xf numFmtId="0" fontId="1" fillId="2" borderId="2" xfId="1" applyFill="1" applyBorder="1" applyAlignment="1">
      <alignment horizontal="center" wrapText="1"/>
    </xf>
    <xf numFmtId="0" fontId="1" fillId="2" borderId="3" xfId="1" applyFill="1" applyBorder="1" applyAlignment="1">
      <alignment horizontal="center" wrapText="1"/>
    </xf>
    <xf numFmtId="0" fontId="1" fillId="2" borderId="1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2" borderId="6" xfId="1" applyFill="1" applyBorder="1"/>
    <xf numFmtId="0" fontId="1" fillId="2" borderId="7" xfId="1" applyFill="1" applyBorder="1"/>
    <xf numFmtId="0" fontId="1" fillId="2" borderId="8" xfId="1" applyFill="1" applyBorder="1"/>
    <xf numFmtId="0" fontId="1" fillId="0" borderId="4" xfId="1" applyBorder="1" applyAlignment="1">
      <alignment horizontal="center"/>
    </xf>
    <xf numFmtId="0" fontId="1" fillId="0" borderId="41" xfId="1" applyBorder="1" applyAlignment="1">
      <alignment horizontal="center"/>
    </xf>
    <xf numFmtId="0" fontId="1" fillId="0" borderId="45" xfId="1" applyBorder="1" applyAlignment="1">
      <alignment horizontal="center"/>
    </xf>
    <xf numFmtId="0" fontId="15" fillId="3" borderId="34" xfId="1" applyFont="1" applyFill="1" applyBorder="1" applyAlignment="1">
      <alignment horizontal="center"/>
    </xf>
    <xf numFmtId="0" fontId="15" fillId="3" borderId="0" xfId="1" applyFont="1" applyFill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5" borderId="1" xfId="1" applyFill="1" applyBorder="1" applyAlignment="1">
      <alignment horizontal="center"/>
    </xf>
    <xf numFmtId="0" fontId="1" fillId="5" borderId="2" xfId="1" applyFill="1" applyBorder="1" applyAlignment="1">
      <alignment horizontal="center"/>
    </xf>
    <xf numFmtId="0" fontId="1" fillId="5" borderId="3" xfId="1" applyFill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11" fillId="0" borderId="3" xfId="1" applyFont="1" applyBorder="1" applyAlignment="1">
      <alignment horizontal="left"/>
    </xf>
    <xf numFmtId="167" fontId="11" fillId="0" borderId="2" xfId="1" applyNumberFormat="1" applyFont="1" applyBorder="1" applyAlignment="1">
      <alignment horizontal="center"/>
    </xf>
    <xf numFmtId="167" fontId="11" fillId="0" borderId="3" xfId="1" applyNumberFormat="1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3" xfId="1" applyBorder="1" applyAlignment="1">
      <alignment horizontal="center"/>
    </xf>
    <xf numFmtId="168" fontId="1" fillId="0" borderId="23" xfId="1" applyNumberFormat="1" applyBorder="1"/>
    <xf numFmtId="0" fontId="1" fillId="5" borderId="1" xfId="1" applyFill="1" applyBorder="1" applyAlignment="1" applyProtection="1">
      <alignment horizontal="center"/>
      <protection locked="0"/>
    </xf>
    <xf numFmtId="0" fontId="1" fillId="5" borderId="2" xfId="1" applyFill="1" applyBorder="1" applyAlignment="1" applyProtection="1">
      <alignment horizontal="center"/>
      <protection locked="0"/>
    </xf>
    <xf numFmtId="0" fontId="1" fillId="5" borderId="3" xfId="1" applyFill="1" applyBorder="1" applyAlignment="1" applyProtection="1">
      <alignment horizontal="center"/>
      <protection locked="0"/>
    </xf>
    <xf numFmtId="0" fontId="11" fillId="0" borderId="4" xfId="1" applyFont="1" applyBorder="1" applyAlignment="1">
      <alignment horizontal="left"/>
    </xf>
    <xf numFmtId="0" fontId="11" fillId="0" borderId="41" xfId="1" applyFont="1" applyBorder="1" applyAlignment="1">
      <alignment horizontal="left"/>
    </xf>
    <xf numFmtId="0" fontId="11" fillId="0" borderId="45" xfId="1" applyFont="1" applyBorder="1" applyAlignment="1">
      <alignment horizontal="left"/>
    </xf>
    <xf numFmtId="167" fontId="11" fillId="0" borderId="4" xfId="1" applyNumberFormat="1" applyFont="1" applyBorder="1" applyAlignment="1">
      <alignment horizontal="center"/>
    </xf>
    <xf numFmtId="167" fontId="11" fillId="0" borderId="41" xfId="1" applyNumberFormat="1" applyFont="1" applyBorder="1" applyAlignment="1">
      <alignment horizontal="center"/>
    </xf>
    <xf numFmtId="167" fontId="11" fillId="0" borderId="45" xfId="1" applyNumberFormat="1" applyFont="1" applyBorder="1" applyAlignment="1">
      <alignment horizontal="center"/>
    </xf>
    <xf numFmtId="0" fontId="1" fillId="0" borderId="45" xfId="1" applyBorder="1" applyAlignment="1">
      <alignment horizontal="center"/>
    </xf>
    <xf numFmtId="0" fontId="1" fillId="0" borderId="46" xfId="1" applyBorder="1" applyAlignment="1">
      <alignment horizontal="center"/>
    </xf>
    <xf numFmtId="168" fontId="11" fillId="0" borderId="23" xfId="1" applyNumberFormat="1" applyFont="1" applyBorder="1"/>
    <xf numFmtId="0" fontId="1" fillId="0" borderId="4" xfId="1" applyBorder="1" applyAlignment="1">
      <alignment horizontal="right"/>
    </xf>
    <xf numFmtId="0" fontId="1" fillId="0" borderId="41" xfId="1" applyBorder="1" applyAlignment="1">
      <alignment horizontal="right"/>
    </xf>
    <xf numFmtId="0" fontId="1" fillId="0" borderId="45" xfId="1" applyBorder="1" applyAlignment="1">
      <alignment horizontal="right"/>
    </xf>
    <xf numFmtId="0" fontId="1" fillId="5" borderId="4" xfId="1" applyFill="1" applyBorder="1" applyAlignment="1" applyProtection="1">
      <alignment horizontal="center"/>
      <protection locked="0"/>
    </xf>
    <xf numFmtId="0" fontId="1" fillId="5" borderId="41" xfId="1" applyFill="1" applyBorder="1" applyAlignment="1" applyProtection="1">
      <alignment horizontal="center"/>
      <protection locked="0"/>
    </xf>
    <xf numFmtId="0" fontId="1" fillId="5" borderId="45" xfId="1" applyFill="1" applyBorder="1" applyAlignment="1" applyProtection="1">
      <alignment horizontal="center"/>
      <protection locked="0"/>
    </xf>
    <xf numFmtId="0" fontId="1" fillId="0" borderId="5" xfId="1" applyBorder="1" applyAlignment="1">
      <alignment horizontal="center"/>
    </xf>
    <xf numFmtId="169" fontId="1" fillId="0" borderId="47" xfId="1" applyNumberFormat="1" applyBorder="1"/>
    <xf numFmtId="0" fontId="11" fillId="2" borderId="1" xfId="1" applyFont="1" applyFill="1" applyBorder="1" applyAlignment="1">
      <alignment horizontal="right"/>
    </xf>
    <xf numFmtId="0" fontId="11" fillId="2" borderId="2" xfId="1" applyFont="1" applyFill="1" applyBorder="1" applyAlignment="1">
      <alignment horizontal="right"/>
    </xf>
    <xf numFmtId="0" fontId="11" fillId="2" borderId="3" xfId="1" applyFont="1" applyFill="1" applyBorder="1" applyAlignment="1">
      <alignment horizontal="right"/>
    </xf>
    <xf numFmtId="170" fontId="16" fillId="2" borderId="23" xfId="1" applyNumberFormat="1" applyFont="1" applyFill="1" applyBorder="1"/>
    <xf numFmtId="0" fontId="11" fillId="0" borderId="0" xfId="1" applyFont="1" applyAlignment="1">
      <alignment horizontal="right"/>
    </xf>
    <xf numFmtId="170" fontId="16" fillId="0" borderId="0" xfId="1" applyNumberFormat="1" applyFont="1"/>
    <xf numFmtId="0" fontId="17" fillId="0" borderId="1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17" fillId="0" borderId="3" xfId="1" applyFont="1" applyBorder="1" applyAlignment="1">
      <alignment horizontal="center"/>
    </xf>
    <xf numFmtId="2" fontId="1" fillId="0" borderId="0" xfId="1" applyNumberFormat="1"/>
    <xf numFmtId="166" fontId="1" fillId="0" borderId="0" xfId="1" applyNumberFormat="1"/>
    <xf numFmtId="0" fontId="1" fillId="0" borderId="0" xfId="1" applyAlignment="1">
      <alignment horizontal="right"/>
    </xf>
    <xf numFmtId="0" fontId="15" fillId="3" borderId="48" xfId="1" applyFont="1" applyFill="1" applyBorder="1" applyAlignment="1">
      <alignment horizontal="left"/>
    </xf>
    <xf numFmtId="0" fontId="15" fillId="3" borderId="49" xfId="1" applyFont="1" applyFill="1" applyBorder="1" applyAlignment="1">
      <alignment horizontal="left"/>
    </xf>
    <xf numFmtId="2" fontId="1" fillId="0" borderId="4" xfId="1" applyNumberFormat="1" applyBorder="1" applyAlignment="1">
      <alignment horizontal="center"/>
    </xf>
    <xf numFmtId="2" fontId="1" fillId="0" borderId="41" xfId="1" applyNumberFormat="1" applyBorder="1" applyAlignment="1">
      <alignment horizontal="center"/>
    </xf>
    <xf numFmtId="2" fontId="1" fillId="0" borderId="45" xfId="1" applyNumberFormat="1" applyBorder="1" applyAlignment="1">
      <alignment horizontal="center"/>
    </xf>
    <xf numFmtId="0" fontId="17" fillId="0" borderId="23" xfId="1" applyFont="1" applyBorder="1" applyAlignment="1">
      <alignment horizontal="left"/>
    </xf>
    <xf numFmtId="0" fontId="18" fillId="2" borderId="0" xfId="1" applyFont="1" applyFill="1" applyAlignment="1">
      <alignment horizontal="right"/>
    </xf>
    <xf numFmtId="0" fontId="18" fillId="2" borderId="0" xfId="1" applyFont="1" applyFill="1"/>
    <xf numFmtId="0" fontId="18" fillId="2" borderId="0" xfId="1" applyFont="1" applyFill="1" applyAlignment="1">
      <alignment horizontal="center"/>
    </xf>
    <xf numFmtId="2" fontId="18" fillId="2" borderId="0" xfId="1" applyNumberFormat="1" applyFont="1" applyFill="1" applyAlignment="1">
      <alignment horizontal="center"/>
    </xf>
    <xf numFmtId="0" fontId="17" fillId="0" borderId="1" xfId="1" applyFont="1" applyBorder="1" applyAlignment="1">
      <alignment horizontal="left"/>
    </xf>
    <xf numFmtId="0" fontId="17" fillId="0" borderId="2" xfId="1" applyFont="1" applyBorder="1" applyAlignment="1">
      <alignment horizontal="left"/>
    </xf>
    <xf numFmtId="0" fontId="17" fillId="0" borderId="3" xfId="1" applyFont="1" applyBorder="1" applyAlignment="1">
      <alignment horizontal="left"/>
    </xf>
    <xf numFmtId="0" fontId="1" fillId="2" borderId="4" xfId="1" applyFill="1" applyBorder="1" applyAlignment="1">
      <alignment horizontal="left"/>
    </xf>
    <xf numFmtId="0" fontId="1" fillId="2" borderId="41" xfId="1" applyFill="1" applyBorder="1" applyAlignment="1">
      <alignment horizontal="left"/>
    </xf>
    <xf numFmtId="0" fontId="1" fillId="2" borderId="45" xfId="1" applyFill="1" applyBorder="1" applyAlignment="1">
      <alignment horizontal="left"/>
    </xf>
    <xf numFmtId="0" fontId="17" fillId="0" borderId="6" xfId="1" applyFont="1" applyBorder="1" applyAlignment="1">
      <alignment horizontal="left"/>
    </xf>
    <xf numFmtId="0" fontId="17" fillId="0" borderId="7" xfId="1" applyFont="1" applyBorder="1" applyAlignment="1">
      <alignment horizontal="left"/>
    </xf>
    <xf numFmtId="0" fontId="17" fillId="0" borderId="8" xfId="1" applyFont="1" applyBorder="1" applyAlignment="1">
      <alignment horizontal="left"/>
    </xf>
    <xf numFmtId="0" fontId="1" fillId="0" borderId="41" xfId="1" applyBorder="1" applyAlignment="1">
      <alignment horizontal="left"/>
    </xf>
    <xf numFmtId="0" fontId="1" fillId="0" borderId="0" xfId="1" applyAlignment="1">
      <alignment horizontal="lef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50" xfId="1" applyFont="1" applyBorder="1"/>
    <xf numFmtId="0" fontId="7" fillId="0" borderId="51" xfId="1" applyFont="1" applyBorder="1"/>
    <xf numFmtId="0" fontId="7" fillId="0" borderId="23" xfId="1" applyFont="1" applyBorder="1"/>
    <xf numFmtId="0" fontId="6" fillId="0" borderId="48" xfId="1" applyFont="1" applyBorder="1" applyAlignment="1">
      <alignment horizontal="center"/>
    </xf>
    <xf numFmtId="164" fontId="6" fillId="0" borderId="46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1" fillId="0" borderId="52" xfId="1" applyBorder="1"/>
    <xf numFmtId="0" fontId="1" fillId="0" borderId="27" xfId="1" applyBorder="1" applyAlignment="1">
      <alignment horizontal="center"/>
    </xf>
    <xf numFmtId="171" fontId="1" fillId="0" borderId="27" xfId="1" applyNumberFormat="1" applyBorder="1" applyAlignment="1">
      <alignment horizontal="center"/>
    </xf>
    <xf numFmtId="171" fontId="1" fillId="0" borderId="39" xfId="1" applyNumberFormat="1" applyBorder="1" applyAlignment="1">
      <alignment horizontal="center"/>
    </xf>
    <xf numFmtId="0" fontId="1" fillId="0" borderId="53" xfId="1" applyBorder="1" applyAlignment="1">
      <alignment horizontal="center"/>
    </xf>
    <xf numFmtId="0" fontId="1" fillId="0" borderId="25" xfId="1" applyBorder="1" applyAlignment="1">
      <alignment horizontal="center"/>
    </xf>
    <xf numFmtId="171" fontId="1" fillId="0" borderId="25" xfId="1" applyNumberFormat="1" applyBorder="1" applyAlignment="1">
      <alignment horizontal="center"/>
    </xf>
    <xf numFmtId="171" fontId="1" fillId="0" borderId="29" xfId="1" applyNumberFormat="1" applyBorder="1" applyAlignment="1">
      <alignment horizontal="center"/>
    </xf>
    <xf numFmtId="0" fontId="1" fillId="0" borderId="27" xfId="1" applyBorder="1"/>
    <xf numFmtId="0" fontId="1" fillId="4" borderId="27" xfId="1" applyFill="1" applyBorder="1" applyAlignment="1">
      <alignment horizontal="center"/>
    </xf>
    <xf numFmtId="171" fontId="1" fillId="0" borderId="28" xfId="1" applyNumberFormat="1" applyBorder="1" applyAlignment="1">
      <alignment horizontal="center"/>
    </xf>
    <xf numFmtId="0" fontId="1" fillId="0" borderId="28" xfId="1" applyBorder="1" applyAlignment="1">
      <alignment horizontal="center"/>
    </xf>
    <xf numFmtId="171" fontId="11" fillId="0" borderId="23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7" fillId="0" borderId="0" xfId="1" applyFont="1"/>
    <xf numFmtId="0" fontId="14" fillId="0" borderId="0" xfId="1" applyFont="1"/>
    <xf numFmtId="0" fontId="1" fillId="2" borderId="4" xfId="1" applyFill="1" applyBorder="1" applyAlignment="1">
      <alignment horizontal="left" vertical="top" wrapText="1"/>
    </xf>
    <xf numFmtId="0" fontId="1" fillId="2" borderId="41" xfId="1" applyFill="1" applyBorder="1" applyAlignment="1">
      <alignment horizontal="left" vertical="top" wrapText="1"/>
    </xf>
    <xf numFmtId="0" fontId="1" fillId="2" borderId="45" xfId="1" applyFill="1" applyBorder="1" applyAlignment="1">
      <alignment horizontal="left" vertical="top" wrapText="1"/>
    </xf>
    <xf numFmtId="0" fontId="1" fillId="2" borderId="6" xfId="1" applyFill="1" applyBorder="1" applyAlignment="1">
      <alignment horizontal="left"/>
    </xf>
    <xf numFmtId="0" fontId="1" fillId="2" borderId="7" xfId="1" applyFill="1" applyBorder="1" applyAlignment="1">
      <alignment horizontal="left"/>
    </xf>
    <xf numFmtId="0" fontId="1" fillId="2" borderId="8" xfId="1" applyFill="1" applyBorder="1" applyAlignment="1">
      <alignment horizontal="left"/>
    </xf>
    <xf numFmtId="0" fontId="3" fillId="0" borderId="3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/>
    </xf>
    <xf numFmtId="0" fontId="15" fillId="0" borderId="41" xfId="1" applyFont="1" applyBorder="1" applyAlignment="1">
      <alignment horizontal="center"/>
    </xf>
    <xf numFmtId="0" fontId="15" fillId="0" borderId="45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172" fontId="11" fillId="0" borderId="1" xfId="1" applyNumberFormat="1" applyFont="1" applyBorder="1" applyAlignment="1">
      <alignment horizontal="center"/>
    </xf>
    <xf numFmtId="172" fontId="11" fillId="0" borderId="2" xfId="1" applyNumberFormat="1" applyFont="1" applyBorder="1" applyAlignment="1">
      <alignment horizontal="center"/>
    </xf>
    <xf numFmtId="172" fontId="11" fillId="0" borderId="3" xfId="1" applyNumberFormat="1" applyFont="1" applyBorder="1" applyAlignment="1">
      <alignment horizontal="center"/>
    </xf>
    <xf numFmtId="0" fontId="1" fillId="0" borderId="3" xfId="1" applyBorder="1" applyAlignment="1">
      <alignment horizontal="center"/>
    </xf>
    <xf numFmtId="168" fontId="1" fillId="0" borderId="46" xfId="1" applyNumberFormat="1" applyBorder="1"/>
    <xf numFmtId="0" fontId="1" fillId="0" borderId="4" xfId="1" applyBorder="1" applyAlignment="1" applyProtection="1">
      <alignment horizontal="center"/>
      <protection locked="0"/>
    </xf>
    <xf numFmtId="0" fontId="1" fillId="0" borderId="41" xfId="1" applyBorder="1" applyAlignment="1" applyProtection="1">
      <alignment horizontal="center"/>
      <protection locked="0"/>
    </xf>
    <xf numFmtId="0" fontId="1" fillId="0" borderId="45" xfId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8" xfId="1" applyBorder="1" applyAlignment="1" applyProtection="1">
      <alignment horizontal="center"/>
      <protection locked="0"/>
    </xf>
    <xf numFmtId="170" fontId="11" fillId="0" borderId="23" xfId="1" applyNumberFormat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right"/>
    </xf>
    <xf numFmtId="0" fontId="1" fillId="0" borderId="3" xfId="1" applyBorder="1" applyAlignment="1">
      <alignment horizontal="right"/>
    </xf>
    <xf numFmtId="170" fontId="16" fillId="2" borderId="1" xfId="1" applyNumberFormat="1" applyFont="1" applyFill="1" applyBorder="1" applyAlignment="1">
      <alignment horizontal="right"/>
    </xf>
    <xf numFmtId="170" fontId="16" fillId="2" borderId="3" xfId="1" applyNumberFormat="1" applyFont="1" applyFill="1" applyBorder="1" applyAlignment="1">
      <alignment horizontal="right"/>
    </xf>
    <xf numFmtId="0" fontId="7" fillId="0" borderId="0" xfId="1" applyFont="1"/>
    <xf numFmtId="0" fontId="21" fillId="0" borderId="0" xfId="1" applyFont="1"/>
    <xf numFmtId="0" fontId="22" fillId="0" borderId="0" xfId="1" applyFont="1" applyAlignment="1">
      <alignment horizontal="right"/>
    </xf>
    <xf numFmtId="0" fontId="22" fillId="0" borderId="0" xfId="1" applyFont="1" applyAlignment="1">
      <alignment horizontal="center"/>
    </xf>
    <xf numFmtId="1" fontId="22" fillId="0" borderId="0" xfId="1" applyNumberFormat="1" applyFont="1"/>
  </cellXfs>
  <cellStyles count="2">
    <cellStyle name="Normal" xfId="0" builtinId="0"/>
    <cellStyle name="Normal 2" xfId="1" xr:uid="{B8A8CE6F-33C6-43BD-B4F6-6750EF216AAF}"/>
  </cellStyles>
  <dxfs count="7"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strike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2</xdr:col>
      <xdr:colOff>114300</xdr:colOff>
      <xdr:row>1</xdr:row>
      <xdr:rowOff>447675</xdr:rowOff>
    </xdr:to>
    <xdr:pic>
      <xdr:nvPicPr>
        <xdr:cNvPr id="2" name="Picture 33" descr="firelite logo (small)">
          <a:extLst>
            <a:ext uri="{FF2B5EF4-FFF2-40B4-BE49-F238E27FC236}">
              <a16:creationId xmlns:a16="http://schemas.microsoft.com/office/drawing/2014/main" id="{A2B65154-BF18-435C-AB1E-F727D6420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52400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115</xdr:row>
      <xdr:rowOff>19050</xdr:rowOff>
    </xdr:from>
    <xdr:to>
      <xdr:col>2</xdr:col>
      <xdr:colOff>114300</xdr:colOff>
      <xdr:row>115</xdr:row>
      <xdr:rowOff>447675</xdr:rowOff>
    </xdr:to>
    <xdr:pic>
      <xdr:nvPicPr>
        <xdr:cNvPr id="3" name="Picture 34" descr="firelite logo (small)">
          <a:extLst>
            <a:ext uri="{FF2B5EF4-FFF2-40B4-BE49-F238E27FC236}">
              <a16:creationId xmlns:a16="http://schemas.microsoft.com/office/drawing/2014/main" id="{E357AD92-BD6D-46CD-8D45-777E6F9F9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8573750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146</xdr:row>
      <xdr:rowOff>38100</xdr:rowOff>
    </xdr:from>
    <xdr:to>
      <xdr:col>2</xdr:col>
      <xdr:colOff>114300</xdr:colOff>
      <xdr:row>146</xdr:row>
      <xdr:rowOff>466725</xdr:rowOff>
    </xdr:to>
    <xdr:pic>
      <xdr:nvPicPr>
        <xdr:cNvPr id="4" name="Picture 38" descr="firelite logo (small)">
          <a:extLst>
            <a:ext uri="{FF2B5EF4-FFF2-40B4-BE49-F238E27FC236}">
              <a16:creationId xmlns:a16="http://schemas.microsoft.com/office/drawing/2014/main" id="{8C3EC9EE-2911-4219-9C8F-68600291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4536400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19050</xdr:rowOff>
    </xdr:from>
    <xdr:to>
      <xdr:col>2</xdr:col>
      <xdr:colOff>228600</xdr:colOff>
      <xdr:row>1</xdr:row>
      <xdr:rowOff>447675</xdr:rowOff>
    </xdr:to>
    <xdr:pic>
      <xdr:nvPicPr>
        <xdr:cNvPr id="2" name="Picture 12" descr="firelite logo (small)">
          <a:extLst>
            <a:ext uri="{FF2B5EF4-FFF2-40B4-BE49-F238E27FC236}">
              <a16:creationId xmlns:a16="http://schemas.microsoft.com/office/drawing/2014/main" id="{481A1135-72D4-42CF-9DE6-BED9E7F12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15</xdr:row>
      <xdr:rowOff>19050</xdr:rowOff>
    </xdr:from>
    <xdr:to>
      <xdr:col>2</xdr:col>
      <xdr:colOff>238125</xdr:colOff>
      <xdr:row>15</xdr:row>
      <xdr:rowOff>447675</xdr:rowOff>
    </xdr:to>
    <xdr:pic>
      <xdr:nvPicPr>
        <xdr:cNvPr id="3" name="Picture 13" descr="firelite logo (small)">
          <a:extLst>
            <a:ext uri="{FF2B5EF4-FFF2-40B4-BE49-F238E27FC236}">
              <a16:creationId xmlns:a16="http://schemas.microsoft.com/office/drawing/2014/main" id="{B5A45FDA-F4DC-438A-B15E-9A6CEEC31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857500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34</xdr:row>
      <xdr:rowOff>38100</xdr:rowOff>
    </xdr:from>
    <xdr:to>
      <xdr:col>2</xdr:col>
      <xdr:colOff>190500</xdr:colOff>
      <xdr:row>34</xdr:row>
      <xdr:rowOff>466725</xdr:rowOff>
    </xdr:to>
    <xdr:pic>
      <xdr:nvPicPr>
        <xdr:cNvPr id="4" name="Picture 14" descr="firelite logo (small)">
          <a:extLst>
            <a:ext uri="{FF2B5EF4-FFF2-40B4-BE49-F238E27FC236}">
              <a16:creationId xmlns:a16="http://schemas.microsoft.com/office/drawing/2014/main" id="{60C7DC75-A763-4335-85F6-608DAA674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6629400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19050</xdr:rowOff>
    </xdr:from>
    <xdr:to>
      <xdr:col>2</xdr:col>
      <xdr:colOff>228600</xdr:colOff>
      <xdr:row>1</xdr:row>
      <xdr:rowOff>447675</xdr:rowOff>
    </xdr:to>
    <xdr:pic>
      <xdr:nvPicPr>
        <xdr:cNvPr id="2" name="Picture 12" descr="firelite logo (small)">
          <a:extLst>
            <a:ext uri="{FF2B5EF4-FFF2-40B4-BE49-F238E27FC236}">
              <a16:creationId xmlns:a16="http://schemas.microsoft.com/office/drawing/2014/main" id="{9F5F0345-3528-4994-B9DE-98B4173B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15</xdr:row>
      <xdr:rowOff>19050</xdr:rowOff>
    </xdr:from>
    <xdr:to>
      <xdr:col>2</xdr:col>
      <xdr:colOff>238125</xdr:colOff>
      <xdr:row>15</xdr:row>
      <xdr:rowOff>447675</xdr:rowOff>
    </xdr:to>
    <xdr:pic>
      <xdr:nvPicPr>
        <xdr:cNvPr id="3" name="Picture 13" descr="firelite logo (small)">
          <a:extLst>
            <a:ext uri="{FF2B5EF4-FFF2-40B4-BE49-F238E27FC236}">
              <a16:creationId xmlns:a16="http://schemas.microsoft.com/office/drawing/2014/main" id="{4FDEDCBF-E024-41D9-ADE6-C69FDA83D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857500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34</xdr:row>
      <xdr:rowOff>38100</xdr:rowOff>
    </xdr:from>
    <xdr:to>
      <xdr:col>2</xdr:col>
      <xdr:colOff>190500</xdr:colOff>
      <xdr:row>34</xdr:row>
      <xdr:rowOff>466725</xdr:rowOff>
    </xdr:to>
    <xdr:pic>
      <xdr:nvPicPr>
        <xdr:cNvPr id="4" name="Picture 14" descr="firelite logo (small)">
          <a:extLst>
            <a:ext uri="{FF2B5EF4-FFF2-40B4-BE49-F238E27FC236}">
              <a16:creationId xmlns:a16="http://schemas.microsoft.com/office/drawing/2014/main" id="{EFE7E998-3308-48FC-A2C5-E83563DFC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6629400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C07D-91AA-4CDD-B57F-D62B6189926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EAAE-2E7D-4595-AE44-32CC32CB14C7}">
  <dimension ref="B1:AE230"/>
  <sheetViews>
    <sheetView showGridLines="0" topLeftCell="A235" workbookViewId="0"/>
  </sheetViews>
  <sheetFormatPr defaultRowHeight="12.75" x14ac:dyDescent="0.2"/>
  <cols>
    <col min="1" max="1" width="2.7109375" style="1" customWidth="1"/>
    <col min="2" max="2" width="23" style="1" customWidth="1"/>
    <col min="3" max="3" width="6.140625" style="1" customWidth="1"/>
    <col min="4" max="4" width="2" style="1" bestFit="1" customWidth="1"/>
    <col min="5" max="5" width="12.7109375" style="1" customWidth="1"/>
    <col min="6" max="6" width="2.140625" style="1" bestFit="1" customWidth="1"/>
    <col min="7" max="7" width="11.5703125" style="1" customWidth="1"/>
    <col min="8" max="8" width="6.7109375" style="1" customWidth="1"/>
    <col min="9" max="9" width="1.7109375" style="1" bestFit="1" customWidth="1"/>
    <col min="10" max="10" width="10.7109375" style="1" customWidth="1"/>
    <col min="11" max="11" width="2" style="1" bestFit="1" customWidth="1"/>
    <col min="12" max="12" width="12.140625" style="1" customWidth="1"/>
    <col min="13" max="26" width="9.140625" style="1"/>
    <col min="27" max="27" width="10.140625" style="1" bestFit="1" customWidth="1"/>
    <col min="28" max="16384" width="9.140625" style="1"/>
  </cols>
  <sheetData>
    <row r="1" spans="2:31" ht="10.5" customHeight="1" x14ac:dyDescent="0.2"/>
    <row r="2" spans="2:31" ht="38.25" customHeight="1" x14ac:dyDescent="0.3"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4"/>
    </row>
    <row r="3" spans="2:31" ht="12.75" customHeight="1" x14ac:dyDescent="0.2"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8"/>
      <c r="AA3" s="1" t="s">
        <v>2</v>
      </c>
      <c r="AB3" s="1">
        <v>8.4000000000000005E-2</v>
      </c>
      <c r="AD3" s="1" t="s">
        <v>3</v>
      </c>
      <c r="AE3" s="1">
        <v>24</v>
      </c>
    </row>
    <row r="4" spans="2:31" ht="12.75" customHeight="1" x14ac:dyDescent="0.2">
      <c r="B4" s="9"/>
      <c r="C4" s="10"/>
      <c r="D4" s="10"/>
      <c r="E4" s="10"/>
      <c r="F4" s="10"/>
      <c r="G4" s="10"/>
      <c r="H4" s="11"/>
      <c r="I4" s="11"/>
      <c r="J4" s="11"/>
      <c r="K4" s="11"/>
      <c r="L4" s="12"/>
      <c r="AA4" s="1" t="s">
        <v>4</v>
      </c>
      <c r="AB4" s="1">
        <v>0.16700000000000001</v>
      </c>
      <c r="AD4" s="1" t="s">
        <v>5</v>
      </c>
      <c r="AE4" s="1">
        <v>48</v>
      </c>
    </row>
    <row r="5" spans="2:31" ht="12" customHeight="1" x14ac:dyDescent="0.2">
      <c r="B5" s="13"/>
      <c r="C5" s="14" t="s">
        <v>6</v>
      </c>
      <c r="D5" s="14"/>
      <c r="E5" s="14"/>
      <c r="F5" s="14"/>
      <c r="G5" s="14"/>
      <c r="H5" s="14" t="s">
        <v>7</v>
      </c>
      <c r="I5" s="14"/>
      <c r="J5" s="14"/>
      <c r="K5" s="14"/>
      <c r="L5" s="15"/>
      <c r="AA5" s="1" t="s">
        <v>8</v>
      </c>
      <c r="AB5" s="1">
        <v>0.25</v>
      </c>
      <c r="AD5" s="1" t="s">
        <v>9</v>
      </c>
      <c r="AE5" s="1">
        <v>60</v>
      </c>
    </row>
    <row r="6" spans="2:31" ht="12" customHeight="1" x14ac:dyDescent="0.2">
      <c r="B6" s="16" t="s">
        <v>10</v>
      </c>
      <c r="C6" s="17" t="s">
        <v>11</v>
      </c>
      <c r="D6" s="18" t="s">
        <v>12</v>
      </c>
      <c r="E6" s="19"/>
      <c r="F6" s="20"/>
      <c r="G6" s="17" t="s">
        <v>13</v>
      </c>
      <c r="H6" s="17" t="s">
        <v>11</v>
      </c>
      <c r="I6" s="21" t="s">
        <v>12</v>
      </c>
      <c r="J6" s="22"/>
      <c r="K6" s="23"/>
      <c r="L6" s="24" t="s">
        <v>13</v>
      </c>
      <c r="AA6" s="1" t="s">
        <v>14</v>
      </c>
      <c r="AB6" s="1">
        <v>0.33400000000000002</v>
      </c>
      <c r="AD6" s="1" t="s">
        <v>15</v>
      </c>
      <c r="AE6" s="1">
        <v>72</v>
      </c>
    </row>
    <row r="7" spans="2:31" ht="12" customHeight="1" x14ac:dyDescent="0.2">
      <c r="B7" s="25" t="s">
        <v>16</v>
      </c>
      <c r="C7" s="26">
        <v>1</v>
      </c>
      <c r="D7" s="26" t="s">
        <v>17</v>
      </c>
      <c r="E7" s="27">
        <v>0.14099999999999999</v>
      </c>
      <c r="F7" s="26" t="s">
        <v>18</v>
      </c>
      <c r="G7" s="28">
        <f t="shared" ref="G7:G15" si="0">IF(C7&gt;0,PRODUCT(C7,E7),"")</f>
        <v>0.14099999999999999</v>
      </c>
      <c r="H7" s="26">
        <f>C7</f>
        <v>1</v>
      </c>
      <c r="I7" s="26" t="s">
        <v>17</v>
      </c>
      <c r="J7" s="27">
        <v>0.25700000000000001</v>
      </c>
      <c r="K7" s="26" t="s">
        <v>18</v>
      </c>
      <c r="L7" s="28">
        <f t="shared" ref="L7:L15" si="1">IF(H7&gt;0,PRODUCT(H7,J7),"")</f>
        <v>0.25700000000000001</v>
      </c>
      <c r="AA7" s="1" t="s">
        <v>19</v>
      </c>
      <c r="AB7" s="1">
        <v>0.41699999999999998</v>
      </c>
      <c r="AD7" s="1" t="s">
        <v>20</v>
      </c>
      <c r="AE7" s="1">
        <v>90</v>
      </c>
    </row>
    <row r="8" spans="2:31" ht="12" customHeight="1" x14ac:dyDescent="0.2">
      <c r="B8" s="29" t="s">
        <v>21</v>
      </c>
      <c r="C8" s="30">
        <v>1</v>
      </c>
      <c r="D8" s="30" t="s">
        <v>17</v>
      </c>
      <c r="E8" s="28">
        <v>0.04</v>
      </c>
      <c r="F8" s="30" t="s">
        <v>18</v>
      </c>
      <c r="G8" s="28">
        <f>IF(C8&gt;0,PRODUCT(C8,E8),"")</f>
        <v>0.04</v>
      </c>
      <c r="H8" s="30">
        <v>1</v>
      </c>
      <c r="I8" s="30" t="s">
        <v>17</v>
      </c>
      <c r="J8" s="28">
        <v>4.1000000000000002E-2</v>
      </c>
      <c r="K8" s="30" t="s">
        <v>18</v>
      </c>
      <c r="L8" s="28">
        <f t="shared" si="1"/>
        <v>4.1000000000000002E-2</v>
      </c>
      <c r="AA8" s="1" t="s">
        <v>22</v>
      </c>
      <c r="AB8" s="1">
        <v>0.5</v>
      </c>
    </row>
    <row r="9" spans="2:31" ht="12" customHeight="1" x14ac:dyDescent="0.2">
      <c r="B9" s="31" t="s">
        <v>23</v>
      </c>
      <c r="C9" s="30">
        <v>0</v>
      </c>
      <c r="D9" s="30" t="s">
        <v>17</v>
      </c>
      <c r="E9" s="28">
        <v>5.0000000000000001E-3</v>
      </c>
      <c r="F9" s="30" t="s">
        <v>18</v>
      </c>
      <c r="G9" s="28" t="str">
        <f>IF(C9&gt;0,PRODUCT(C9,E9),"")</f>
        <v/>
      </c>
      <c r="H9" s="30">
        <f>C9</f>
        <v>0</v>
      </c>
      <c r="I9" s="30" t="s">
        <v>17</v>
      </c>
      <c r="J9" s="28">
        <v>1.0999999999999999E-2</v>
      </c>
      <c r="K9" s="30" t="s">
        <v>18</v>
      </c>
      <c r="L9" s="28" t="str">
        <f t="shared" si="1"/>
        <v/>
      </c>
      <c r="AA9" s="1" t="s">
        <v>24</v>
      </c>
      <c r="AB9" s="1">
        <v>0.75</v>
      </c>
    </row>
    <row r="10" spans="2:31" ht="12" customHeight="1" x14ac:dyDescent="0.2">
      <c r="B10" s="29" t="s">
        <v>25</v>
      </c>
      <c r="C10" s="30">
        <v>0</v>
      </c>
      <c r="D10" s="30" t="s">
        <v>17</v>
      </c>
      <c r="E10" s="28">
        <v>7.0000000000000001E-3</v>
      </c>
      <c r="F10" s="30" t="s">
        <v>18</v>
      </c>
      <c r="G10" s="28" t="str">
        <f>IF(C10&gt;0,PRODUCT(C10,E10),"")</f>
        <v/>
      </c>
      <c r="H10" s="30">
        <v>0</v>
      </c>
      <c r="I10" s="30" t="s">
        <v>17</v>
      </c>
      <c r="J10" s="28">
        <v>8.0000000000000002E-3</v>
      </c>
      <c r="K10" s="30" t="s">
        <v>18</v>
      </c>
      <c r="L10" s="28" t="str">
        <f t="shared" si="1"/>
        <v/>
      </c>
      <c r="AA10" s="1" t="s">
        <v>26</v>
      </c>
      <c r="AB10" s="1">
        <v>1</v>
      </c>
    </row>
    <row r="11" spans="2:31" ht="12" customHeight="1" x14ac:dyDescent="0.2">
      <c r="B11" s="32" t="s">
        <v>27</v>
      </c>
      <c r="C11" s="33">
        <v>0</v>
      </c>
      <c r="D11" s="30" t="s">
        <v>17</v>
      </c>
      <c r="E11" s="34">
        <v>9.2999999999999999E-2</v>
      </c>
      <c r="F11" s="30" t="s">
        <v>18</v>
      </c>
      <c r="G11" s="28" t="str">
        <f t="shared" si="0"/>
        <v/>
      </c>
      <c r="H11" s="30">
        <f>C11</f>
        <v>0</v>
      </c>
      <c r="I11" s="30" t="s">
        <v>17</v>
      </c>
      <c r="J11" s="34">
        <v>0.13600000000000001</v>
      </c>
      <c r="K11" s="30" t="s">
        <v>18</v>
      </c>
      <c r="L11" s="35" t="str">
        <f t="shared" si="1"/>
        <v/>
      </c>
      <c r="AA11" s="1" t="s">
        <v>28</v>
      </c>
      <c r="AB11" s="1">
        <v>1.5</v>
      </c>
    </row>
    <row r="12" spans="2:31" ht="12" customHeight="1" x14ac:dyDescent="0.2">
      <c r="B12" s="32" t="s">
        <v>29</v>
      </c>
      <c r="C12" s="33">
        <v>0</v>
      </c>
      <c r="D12" s="30" t="s">
        <v>17</v>
      </c>
      <c r="E12" s="34">
        <v>9.8000000000000004E-2</v>
      </c>
      <c r="F12" s="30" t="s">
        <v>18</v>
      </c>
      <c r="G12" s="28" t="str">
        <f t="shared" si="0"/>
        <v/>
      </c>
      <c r="H12" s="30">
        <f>C12</f>
        <v>0</v>
      </c>
      <c r="I12" s="30" t="s">
        <v>17</v>
      </c>
      <c r="J12" s="34">
        <v>0.155</v>
      </c>
      <c r="K12" s="30" t="s">
        <v>18</v>
      </c>
      <c r="L12" s="35" t="str">
        <f t="shared" si="1"/>
        <v/>
      </c>
      <c r="AA12" s="1" t="s">
        <v>30</v>
      </c>
      <c r="AB12" s="1">
        <v>2</v>
      </c>
    </row>
    <row r="13" spans="2:31" ht="12" customHeight="1" x14ac:dyDescent="0.2">
      <c r="B13" s="32" t="s">
        <v>31</v>
      </c>
      <c r="C13" s="33">
        <v>0</v>
      </c>
      <c r="D13" s="30" t="s">
        <v>17</v>
      </c>
      <c r="E13" s="34">
        <v>5.5E-2</v>
      </c>
      <c r="F13" s="30" t="s">
        <v>18</v>
      </c>
      <c r="G13" s="28" t="str">
        <f t="shared" si="0"/>
        <v/>
      </c>
      <c r="H13" s="30">
        <f>C13</f>
        <v>0</v>
      </c>
      <c r="I13" s="30" t="s">
        <v>17</v>
      </c>
      <c r="J13" s="34">
        <v>0.1</v>
      </c>
      <c r="K13" s="30" t="s">
        <v>18</v>
      </c>
      <c r="L13" s="35" t="str">
        <f t="shared" si="1"/>
        <v/>
      </c>
      <c r="AA13" s="1" t="s">
        <v>32</v>
      </c>
      <c r="AB13" s="1">
        <v>3</v>
      </c>
    </row>
    <row r="14" spans="2:31" ht="12" customHeight="1" x14ac:dyDescent="0.2">
      <c r="B14" s="32" t="s">
        <v>33</v>
      </c>
      <c r="C14" s="33">
        <v>0</v>
      </c>
      <c r="D14" s="30" t="s">
        <v>17</v>
      </c>
      <c r="E14" s="34">
        <v>5.5E-2</v>
      </c>
      <c r="F14" s="30" t="s">
        <v>18</v>
      </c>
      <c r="G14" s="28" t="str">
        <f t="shared" si="0"/>
        <v/>
      </c>
      <c r="H14" s="30">
        <f>C14</f>
        <v>0</v>
      </c>
      <c r="I14" s="30" t="s">
        <v>17</v>
      </c>
      <c r="J14" s="34">
        <v>0.1</v>
      </c>
      <c r="K14" s="30" t="s">
        <v>18</v>
      </c>
      <c r="L14" s="35" t="str">
        <f t="shared" si="1"/>
        <v/>
      </c>
      <c r="AA14" s="1" t="s">
        <v>34</v>
      </c>
      <c r="AB14" s="1">
        <v>4</v>
      </c>
    </row>
    <row r="15" spans="2:31" ht="12" customHeight="1" x14ac:dyDescent="0.2">
      <c r="B15" s="32" t="s">
        <v>35</v>
      </c>
      <c r="C15" s="33">
        <v>0</v>
      </c>
      <c r="D15" s="30" t="s">
        <v>17</v>
      </c>
      <c r="E15" s="34">
        <v>0.12</v>
      </c>
      <c r="F15" s="30" t="s">
        <v>18</v>
      </c>
      <c r="G15" s="28" t="str">
        <f t="shared" si="0"/>
        <v/>
      </c>
      <c r="H15" s="30">
        <f>C15</f>
        <v>0</v>
      </c>
      <c r="I15" s="30" t="s">
        <v>17</v>
      </c>
      <c r="J15" s="34">
        <v>0.23</v>
      </c>
      <c r="K15" s="30" t="s">
        <v>18</v>
      </c>
      <c r="L15" s="35" t="str">
        <f t="shared" si="1"/>
        <v/>
      </c>
    </row>
    <row r="16" spans="2:31" ht="12" customHeight="1" x14ac:dyDescent="0.2">
      <c r="B16" s="36" t="s">
        <v>36</v>
      </c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2:12" ht="12" customHeight="1" x14ac:dyDescent="0.2">
      <c r="B17" s="39" t="s">
        <v>37</v>
      </c>
      <c r="C17" s="40">
        <v>0</v>
      </c>
      <c r="D17" s="41" t="s">
        <v>17</v>
      </c>
      <c r="E17" s="42">
        <v>1.4999999999999999E-2</v>
      </c>
      <c r="F17" s="41" t="s">
        <v>18</v>
      </c>
      <c r="G17" s="42" t="str">
        <f t="shared" ref="G17:G25" si="2">IF(C17&gt;0,PRODUCT(C17,E17),"")</f>
        <v/>
      </c>
      <c r="H17" s="41">
        <f t="shared" ref="H17:H25" si="3">C17</f>
        <v>0</v>
      </c>
      <c r="I17" s="41" t="s">
        <v>17</v>
      </c>
      <c r="J17" s="42">
        <v>0.04</v>
      </c>
      <c r="K17" s="41" t="s">
        <v>18</v>
      </c>
      <c r="L17" s="43" t="str">
        <f t="shared" ref="L17:L25" si="4">IF(H17&gt;0,PRODUCT(H17,J17),"")</f>
        <v/>
      </c>
    </row>
    <row r="18" spans="2:12" ht="12" customHeight="1" x14ac:dyDescent="0.2">
      <c r="B18" s="44" t="s">
        <v>38</v>
      </c>
      <c r="C18" s="45">
        <v>0</v>
      </c>
      <c r="D18" s="46" t="s">
        <v>17</v>
      </c>
      <c r="E18" s="47">
        <v>1.4999999999999999E-2</v>
      </c>
      <c r="F18" s="46" t="s">
        <v>18</v>
      </c>
      <c r="G18" s="47" t="str">
        <f t="shared" si="2"/>
        <v/>
      </c>
      <c r="H18" s="46">
        <f t="shared" si="3"/>
        <v>0</v>
      </c>
      <c r="I18" s="46" t="s">
        <v>17</v>
      </c>
      <c r="J18" s="47">
        <v>0.04</v>
      </c>
      <c r="K18" s="46" t="s">
        <v>18</v>
      </c>
      <c r="L18" s="43" t="str">
        <f t="shared" si="4"/>
        <v/>
      </c>
    </row>
    <row r="19" spans="2:12" ht="12" customHeight="1" x14ac:dyDescent="0.2">
      <c r="B19" s="44" t="s">
        <v>39</v>
      </c>
      <c r="C19" s="45">
        <v>0</v>
      </c>
      <c r="D19" s="46" t="s">
        <v>17</v>
      </c>
      <c r="E19" s="47">
        <v>0.02</v>
      </c>
      <c r="F19" s="46" t="s">
        <v>18</v>
      </c>
      <c r="G19" s="47" t="str">
        <f t="shared" si="2"/>
        <v/>
      </c>
      <c r="H19" s="46">
        <f>C19</f>
        <v>0</v>
      </c>
      <c r="I19" s="46" t="s">
        <v>17</v>
      </c>
      <c r="J19" s="47">
        <v>2.5000000000000001E-2</v>
      </c>
      <c r="K19" s="46" t="s">
        <v>18</v>
      </c>
      <c r="L19" s="43" t="str">
        <f t="shared" si="4"/>
        <v/>
      </c>
    </row>
    <row r="20" spans="2:12" ht="12" customHeight="1" x14ac:dyDescent="0.2">
      <c r="B20" s="44" t="s">
        <v>40</v>
      </c>
      <c r="C20" s="45">
        <v>0</v>
      </c>
      <c r="D20" s="46" t="s">
        <v>17</v>
      </c>
      <c r="E20" s="47">
        <v>2.8000000000000001E-2</v>
      </c>
      <c r="F20" s="46" t="s">
        <v>18</v>
      </c>
      <c r="G20" s="47" t="str">
        <f t="shared" si="2"/>
        <v/>
      </c>
      <c r="H20" s="46">
        <f t="shared" si="3"/>
        <v>0</v>
      </c>
      <c r="I20" s="46" t="s">
        <v>17</v>
      </c>
      <c r="J20" s="47">
        <v>6.8000000000000005E-2</v>
      </c>
      <c r="K20" s="46" t="s">
        <v>18</v>
      </c>
      <c r="L20" s="43" t="str">
        <f t="shared" si="4"/>
        <v/>
      </c>
    </row>
    <row r="21" spans="2:12" ht="12" customHeight="1" x14ac:dyDescent="0.2">
      <c r="B21" s="44" t="s">
        <v>41</v>
      </c>
      <c r="C21" s="45">
        <v>0</v>
      </c>
      <c r="D21" s="46" t="s">
        <v>17</v>
      </c>
      <c r="E21" s="47">
        <v>2.8000000000000001E-2</v>
      </c>
      <c r="F21" s="46" t="s">
        <v>18</v>
      </c>
      <c r="G21" s="47" t="str">
        <f t="shared" si="2"/>
        <v/>
      </c>
      <c r="H21" s="46">
        <f t="shared" si="3"/>
        <v>0</v>
      </c>
      <c r="I21" s="46" t="s">
        <v>17</v>
      </c>
      <c r="J21" s="47">
        <v>6.8000000000000005E-2</v>
      </c>
      <c r="K21" s="46" t="s">
        <v>18</v>
      </c>
      <c r="L21" s="43" t="str">
        <f t="shared" si="4"/>
        <v/>
      </c>
    </row>
    <row r="22" spans="2:12" ht="12" customHeight="1" x14ac:dyDescent="0.2">
      <c r="B22" s="44" t="s">
        <v>42</v>
      </c>
      <c r="C22" s="45">
        <v>0</v>
      </c>
      <c r="D22" s="46" t="s">
        <v>17</v>
      </c>
      <c r="E22" s="47">
        <v>1.4999999999999999E-2</v>
      </c>
      <c r="F22" s="46" t="s">
        <v>18</v>
      </c>
      <c r="G22" s="47" t="str">
        <f t="shared" si="2"/>
        <v/>
      </c>
      <c r="H22" s="46">
        <f t="shared" si="3"/>
        <v>0</v>
      </c>
      <c r="I22" s="46" t="s">
        <v>17</v>
      </c>
      <c r="J22" s="47">
        <v>7.4999999999999997E-2</v>
      </c>
      <c r="K22" s="46" t="s">
        <v>18</v>
      </c>
      <c r="L22" s="43" t="str">
        <f t="shared" si="4"/>
        <v/>
      </c>
    </row>
    <row r="23" spans="2:12" ht="12" customHeight="1" x14ac:dyDescent="0.2">
      <c r="B23" s="44" t="s">
        <v>43</v>
      </c>
      <c r="C23" s="45">
        <v>0</v>
      </c>
      <c r="D23" s="46" t="s">
        <v>17</v>
      </c>
      <c r="E23" s="47">
        <v>3.5000000000000003E-2</v>
      </c>
      <c r="F23" s="46" t="s">
        <v>18</v>
      </c>
      <c r="G23" s="47" t="str">
        <f t="shared" si="2"/>
        <v/>
      </c>
      <c r="H23" s="46">
        <f t="shared" si="3"/>
        <v>0</v>
      </c>
      <c r="I23" s="46" t="s">
        <v>17</v>
      </c>
      <c r="J23" s="47">
        <v>0.2</v>
      </c>
      <c r="K23" s="46" t="s">
        <v>18</v>
      </c>
      <c r="L23" s="43" t="str">
        <f t="shared" si="4"/>
        <v/>
      </c>
    </row>
    <row r="24" spans="2:12" ht="12" customHeight="1" x14ac:dyDescent="0.2">
      <c r="B24" s="44" t="s">
        <v>44</v>
      </c>
      <c r="C24" s="46">
        <v>0</v>
      </c>
      <c r="D24" s="46" t="s">
        <v>17</v>
      </c>
      <c r="E24" s="47">
        <v>0</v>
      </c>
      <c r="F24" s="46" t="s">
        <v>18</v>
      </c>
      <c r="G24" s="47" t="str">
        <f t="shared" si="2"/>
        <v/>
      </c>
      <c r="H24" s="46">
        <f t="shared" si="3"/>
        <v>0</v>
      </c>
      <c r="I24" s="46" t="s">
        <v>17</v>
      </c>
      <c r="J24" s="47">
        <v>0.01</v>
      </c>
      <c r="K24" s="46" t="s">
        <v>18</v>
      </c>
      <c r="L24" s="43" t="str">
        <f t="shared" si="4"/>
        <v/>
      </c>
    </row>
    <row r="25" spans="2:12" ht="12" customHeight="1" x14ac:dyDescent="0.2">
      <c r="B25" s="48" t="s">
        <v>45</v>
      </c>
      <c r="C25" s="49">
        <v>0</v>
      </c>
      <c r="D25" s="50" t="s">
        <v>17</v>
      </c>
      <c r="E25" s="51">
        <v>4.4999999999999998E-2</v>
      </c>
      <c r="F25" s="50" t="s">
        <v>18</v>
      </c>
      <c r="G25" s="51" t="str">
        <f t="shared" si="2"/>
        <v/>
      </c>
      <c r="H25" s="50">
        <f t="shared" si="3"/>
        <v>0</v>
      </c>
      <c r="I25" s="50" t="s">
        <v>17</v>
      </c>
      <c r="J25" s="51">
        <v>4.4999999999999998E-2</v>
      </c>
      <c r="K25" s="50" t="s">
        <v>18</v>
      </c>
      <c r="L25" s="52" t="str">
        <f t="shared" si="4"/>
        <v/>
      </c>
    </row>
    <row r="26" spans="2:12" ht="12" customHeight="1" x14ac:dyDescent="0.2">
      <c r="B26" s="36" t="s">
        <v>46</v>
      </c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2:12" ht="12" customHeight="1" x14ac:dyDescent="0.2">
      <c r="B27" s="39" t="s">
        <v>47</v>
      </c>
      <c r="C27" s="41">
        <v>0</v>
      </c>
      <c r="D27" s="41" t="s">
        <v>17</v>
      </c>
      <c r="E27" s="42">
        <v>0.03</v>
      </c>
      <c r="F27" s="41" t="s">
        <v>18</v>
      </c>
      <c r="G27" s="42" t="str">
        <f>IF(C27&gt;0,PRODUCT(C27,E27),"")</f>
        <v/>
      </c>
      <c r="H27" s="41">
        <f>C27</f>
        <v>0</v>
      </c>
      <c r="I27" s="41" t="s">
        <v>17</v>
      </c>
      <c r="J27" s="42">
        <v>0.158</v>
      </c>
      <c r="K27" s="41" t="s">
        <v>18</v>
      </c>
      <c r="L27" s="53" t="str">
        <f t="shared" ref="L27:L40" si="5">IF(H27&gt;0,PRODUCT(H27,J27),"")</f>
        <v/>
      </c>
    </row>
    <row r="28" spans="2:12" ht="12" customHeight="1" x14ac:dyDescent="0.2">
      <c r="B28" s="44" t="s">
        <v>48</v>
      </c>
      <c r="C28" s="46">
        <v>0</v>
      </c>
      <c r="D28" s="46" t="s">
        <v>17</v>
      </c>
      <c r="E28" s="47">
        <v>0.04</v>
      </c>
      <c r="F28" s="46" t="s">
        <v>18</v>
      </c>
      <c r="G28" s="47" t="str">
        <f t="shared" ref="G28:G91" si="6">IF(C28&gt;0,PRODUCT(C28,E28),"")</f>
        <v/>
      </c>
      <c r="H28" s="46">
        <f t="shared" ref="H28:H40" si="7">C28</f>
        <v>0</v>
      </c>
      <c r="I28" s="46" t="s">
        <v>17</v>
      </c>
      <c r="J28" s="47">
        <v>5.6000000000000001E-2</v>
      </c>
      <c r="K28" s="46" t="s">
        <v>18</v>
      </c>
      <c r="L28" s="43" t="str">
        <f t="shared" si="5"/>
        <v/>
      </c>
    </row>
    <row r="29" spans="2:12" ht="12" customHeight="1" x14ac:dyDescent="0.2">
      <c r="B29" s="44" t="s">
        <v>49</v>
      </c>
      <c r="C29" s="46">
        <v>0</v>
      </c>
      <c r="D29" s="46" t="s">
        <v>17</v>
      </c>
      <c r="E29" s="47">
        <v>0.04</v>
      </c>
      <c r="F29" s="46" t="s">
        <v>18</v>
      </c>
      <c r="G29" s="47" t="str">
        <f t="shared" si="6"/>
        <v/>
      </c>
      <c r="H29" s="46">
        <f t="shared" si="7"/>
        <v>0</v>
      </c>
      <c r="I29" s="46" t="s">
        <v>17</v>
      </c>
      <c r="J29" s="47">
        <v>5.6000000000000001E-2</v>
      </c>
      <c r="K29" s="46" t="s">
        <v>18</v>
      </c>
      <c r="L29" s="43" t="str">
        <f t="shared" si="5"/>
        <v/>
      </c>
    </row>
    <row r="30" spans="2:12" ht="12" customHeight="1" x14ac:dyDescent="0.2">
      <c r="B30" s="44" t="s">
        <v>50</v>
      </c>
      <c r="C30" s="46">
        <v>0</v>
      </c>
      <c r="D30" s="46" t="s">
        <v>17</v>
      </c>
      <c r="E30" s="47">
        <v>2E-3</v>
      </c>
      <c r="F30" s="46" t="s">
        <v>18</v>
      </c>
      <c r="G30" s="47" t="str">
        <f t="shared" si="6"/>
        <v/>
      </c>
      <c r="H30" s="46">
        <f t="shared" si="7"/>
        <v>0</v>
      </c>
      <c r="I30" s="46" t="s">
        <v>17</v>
      </c>
      <c r="J30" s="47">
        <v>1.7999999999999999E-2</v>
      </c>
      <c r="K30" s="46" t="s">
        <v>18</v>
      </c>
      <c r="L30" s="43" t="str">
        <f t="shared" si="5"/>
        <v/>
      </c>
    </row>
    <row r="31" spans="2:12" ht="12" customHeight="1" x14ac:dyDescent="0.2">
      <c r="B31" s="44" t="s">
        <v>51</v>
      </c>
      <c r="C31" s="46">
        <v>0</v>
      </c>
      <c r="D31" s="46" t="s">
        <v>17</v>
      </c>
      <c r="E31" s="47">
        <v>2E-3</v>
      </c>
      <c r="F31" s="46" t="s">
        <v>18</v>
      </c>
      <c r="G31" s="47" t="str">
        <f t="shared" si="6"/>
        <v/>
      </c>
      <c r="H31" s="46">
        <f t="shared" si="7"/>
        <v>0</v>
      </c>
      <c r="I31" s="46" t="s">
        <v>17</v>
      </c>
      <c r="J31" s="47">
        <v>1.7999999999999999E-2</v>
      </c>
      <c r="K31" s="46" t="s">
        <v>18</v>
      </c>
      <c r="L31" s="43" t="str">
        <f t="shared" si="5"/>
        <v/>
      </c>
    </row>
    <row r="32" spans="2:12" ht="12" customHeight="1" x14ac:dyDescent="0.2">
      <c r="B32" s="44" t="s">
        <v>52</v>
      </c>
      <c r="C32" s="46">
        <v>0</v>
      </c>
      <c r="D32" s="46" t="s">
        <v>17</v>
      </c>
      <c r="E32" s="47">
        <v>0.04</v>
      </c>
      <c r="F32" s="46" t="s">
        <v>18</v>
      </c>
      <c r="G32" s="47" t="str">
        <f t="shared" si="6"/>
        <v/>
      </c>
      <c r="H32" s="46">
        <f t="shared" si="7"/>
        <v>0</v>
      </c>
      <c r="I32" s="46" t="s">
        <v>17</v>
      </c>
      <c r="J32" s="47">
        <v>5.6000000000000001E-2</v>
      </c>
      <c r="K32" s="46" t="s">
        <v>18</v>
      </c>
      <c r="L32" s="43" t="str">
        <f t="shared" si="5"/>
        <v/>
      </c>
    </row>
    <row r="33" spans="2:12" ht="12" customHeight="1" x14ac:dyDescent="0.2">
      <c r="B33" s="44" t="s">
        <v>53</v>
      </c>
      <c r="C33" s="46">
        <v>0</v>
      </c>
      <c r="D33" s="46" t="s">
        <v>17</v>
      </c>
      <c r="E33" s="47">
        <v>0.04</v>
      </c>
      <c r="F33" s="46" t="s">
        <v>18</v>
      </c>
      <c r="G33" s="47" t="str">
        <f t="shared" si="6"/>
        <v/>
      </c>
      <c r="H33" s="46">
        <f t="shared" si="7"/>
        <v>0</v>
      </c>
      <c r="I33" s="46" t="s">
        <v>17</v>
      </c>
      <c r="J33" s="47">
        <v>5.6000000000000001E-2</v>
      </c>
      <c r="K33" s="46" t="s">
        <v>18</v>
      </c>
      <c r="L33" s="43" t="str">
        <f t="shared" si="5"/>
        <v/>
      </c>
    </row>
    <row r="34" spans="2:12" ht="12" customHeight="1" x14ac:dyDescent="0.2">
      <c r="B34" s="44" t="s">
        <v>35</v>
      </c>
      <c r="C34" s="46">
        <v>0</v>
      </c>
      <c r="D34" s="46" t="s">
        <v>17</v>
      </c>
      <c r="E34" s="47">
        <v>0.12</v>
      </c>
      <c r="F34" s="46" t="s">
        <v>18</v>
      </c>
      <c r="G34" s="47" t="str">
        <f t="shared" si="6"/>
        <v/>
      </c>
      <c r="H34" s="46">
        <f t="shared" si="7"/>
        <v>0</v>
      </c>
      <c r="I34" s="46" t="s">
        <v>17</v>
      </c>
      <c r="J34" s="47">
        <v>0.23</v>
      </c>
      <c r="K34" s="46" t="s">
        <v>18</v>
      </c>
      <c r="L34" s="43" t="str">
        <f t="shared" si="5"/>
        <v/>
      </c>
    </row>
    <row r="35" spans="2:12" ht="12" customHeight="1" x14ac:dyDescent="0.2">
      <c r="B35" s="44" t="s">
        <v>54</v>
      </c>
      <c r="C35" s="46">
        <v>0</v>
      </c>
      <c r="D35" s="46" t="s">
        <v>17</v>
      </c>
      <c r="E35" s="47">
        <v>2.5000000000000001E-2</v>
      </c>
      <c r="F35" s="46" t="s">
        <v>18</v>
      </c>
      <c r="G35" s="47" t="str">
        <f t="shared" si="6"/>
        <v/>
      </c>
      <c r="H35" s="46">
        <f t="shared" si="7"/>
        <v>0</v>
      </c>
      <c r="I35" s="46" t="s">
        <v>17</v>
      </c>
      <c r="J35" s="47">
        <v>6.5000000000000002E-2</v>
      </c>
      <c r="K35" s="46" t="s">
        <v>18</v>
      </c>
      <c r="L35" s="43" t="str">
        <f t="shared" si="5"/>
        <v/>
      </c>
    </row>
    <row r="36" spans="2:12" ht="12" customHeight="1" x14ac:dyDescent="0.2">
      <c r="B36" s="44" t="s">
        <v>55</v>
      </c>
      <c r="C36" s="46">
        <v>0</v>
      </c>
      <c r="D36" s="46" t="s">
        <v>17</v>
      </c>
      <c r="E36" s="47">
        <v>0.04</v>
      </c>
      <c r="F36" s="46" t="s">
        <v>18</v>
      </c>
      <c r="G36" s="47" t="str">
        <f t="shared" si="6"/>
        <v/>
      </c>
      <c r="H36" s="46">
        <f t="shared" si="7"/>
        <v>0</v>
      </c>
      <c r="I36" s="46" t="s">
        <v>17</v>
      </c>
      <c r="J36" s="47">
        <v>5.6000000000000001E-2</v>
      </c>
      <c r="K36" s="46" t="s">
        <v>18</v>
      </c>
      <c r="L36" s="43" t="str">
        <f t="shared" si="5"/>
        <v/>
      </c>
    </row>
    <row r="37" spans="2:12" ht="12" customHeight="1" x14ac:dyDescent="0.2">
      <c r="B37" s="44" t="s">
        <v>56</v>
      </c>
      <c r="C37" s="46">
        <v>0</v>
      </c>
      <c r="D37" s="46" t="s">
        <v>17</v>
      </c>
      <c r="E37" s="47">
        <v>2E-3</v>
      </c>
      <c r="F37" s="46" t="s">
        <v>18</v>
      </c>
      <c r="G37" s="47" t="str">
        <f t="shared" si="6"/>
        <v/>
      </c>
      <c r="H37" s="46">
        <f t="shared" si="7"/>
        <v>0</v>
      </c>
      <c r="I37" s="46" t="s">
        <v>17</v>
      </c>
      <c r="J37" s="47">
        <v>1.7999999999999999E-2</v>
      </c>
      <c r="K37" s="46" t="s">
        <v>18</v>
      </c>
      <c r="L37" s="43" t="str">
        <f t="shared" si="5"/>
        <v/>
      </c>
    </row>
    <row r="38" spans="2:12" ht="12" customHeight="1" thickBot="1" x14ac:dyDescent="0.25">
      <c r="B38" s="54" t="s">
        <v>57</v>
      </c>
      <c r="C38" s="55">
        <v>0</v>
      </c>
      <c r="D38" s="55" t="s">
        <v>17</v>
      </c>
      <c r="E38" s="56">
        <v>2.5000000000000001E-2</v>
      </c>
      <c r="F38" s="55" t="s">
        <v>18</v>
      </c>
      <c r="G38" s="56" t="str">
        <f t="shared" si="6"/>
        <v/>
      </c>
      <c r="H38" s="55">
        <f t="shared" si="7"/>
        <v>0</v>
      </c>
      <c r="I38" s="55" t="s">
        <v>17</v>
      </c>
      <c r="J38" s="56">
        <v>6.4000000000000001E-2</v>
      </c>
      <c r="K38" s="55" t="s">
        <v>18</v>
      </c>
      <c r="L38" s="57" t="str">
        <f t="shared" si="5"/>
        <v/>
      </c>
    </row>
    <row r="39" spans="2:12" ht="12" customHeight="1" x14ac:dyDescent="0.2">
      <c r="B39" s="58" t="s">
        <v>58</v>
      </c>
      <c r="C39" s="59">
        <v>0</v>
      </c>
      <c r="D39" s="59" t="s">
        <v>17</v>
      </c>
      <c r="E39" s="60">
        <v>0</v>
      </c>
      <c r="F39" s="59" t="s">
        <v>18</v>
      </c>
      <c r="G39" s="60" t="str">
        <f t="shared" si="6"/>
        <v/>
      </c>
      <c r="H39" s="59">
        <f t="shared" si="7"/>
        <v>0</v>
      </c>
      <c r="I39" s="59" t="s">
        <v>17</v>
      </c>
      <c r="J39" s="60">
        <v>0</v>
      </c>
      <c r="K39" s="59" t="s">
        <v>18</v>
      </c>
      <c r="L39" s="61" t="str">
        <f t="shared" si="5"/>
        <v/>
      </c>
    </row>
    <row r="40" spans="2:12" ht="12" customHeight="1" x14ac:dyDescent="0.2">
      <c r="B40" s="48" t="s">
        <v>59</v>
      </c>
      <c r="C40" s="50">
        <v>0</v>
      </c>
      <c r="D40" s="50" t="s">
        <v>17</v>
      </c>
      <c r="E40" s="51">
        <v>0.02</v>
      </c>
      <c r="F40" s="50" t="s">
        <v>18</v>
      </c>
      <c r="G40" s="51" t="str">
        <f t="shared" si="6"/>
        <v/>
      </c>
      <c r="H40" s="50">
        <f t="shared" si="7"/>
        <v>0</v>
      </c>
      <c r="I40" s="50" t="s">
        <v>17</v>
      </c>
      <c r="J40" s="51">
        <v>0.02</v>
      </c>
      <c r="K40" s="50" t="s">
        <v>18</v>
      </c>
      <c r="L40" s="52" t="str">
        <f t="shared" si="5"/>
        <v/>
      </c>
    </row>
    <row r="41" spans="2:12" ht="12" customHeight="1" x14ac:dyDescent="0.2">
      <c r="B41" s="36" t="s">
        <v>60</v>
      </c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2:12" ht="12" customHeight="1" x14ac:dyDescent="0.2">
      <c r="B42" s="29" t="s">
        <v>61</v>
      </c>
      <c r="C42" s="30">
        <v>0</v>
      </c>
      <c r="D42" s="30" t="s">
        <v>17</v>
      </c>
      <c r="E42" s="62">
        <v>2E-3</v>
      </c>
      <c r="F42" s="30" t="s">
        <v>18</v>
      </c>
      <c r="G42" s="28" t="str">
        <f t="shared" si="6"/>
        <v/>
      </c>
      <c r="H42" s="63"/>
      <c r="I42" s="64"/>
      <c r="J42" s="64"/>
      <c r="K42" s="64"/>
      <c r="L42" s="65"/>
    </row>
    <row r="43" spans="2:12" ht="12" customHeight="1" x14ac:dyDescent="0.2">
      <c r="B43" s="29" t="s">
        <v>62</v>
      </c>
      <c r="C43" s="30">
        <v>0</v>
      </c>
      <c r="D43" s="30" t="s">
        <v>17</v>
      </c>
      <c r="E43" s="62">
        <v>2E-3</v>
      </c>
      <c r="F43" s="30" t="s">
        <v>18</v>
      </c>
      <c r="G43" s="28" t="str">
        <f>IF(C43&gt;0,PRODUCT(C43,E43),"")</f>
        <v/>
      </c>
      <c r="H43" s="63"/>
      <c r="I43" s="64"/>
      <c r="J43" s="64"/>
      <c r="K43" s="64"/>
      <c r="L43" s="65"/>
    </row>
    <row r="44" spans="2:12" ht="12" customHeight="1" x14ac:dyDescent="0.2">
      <c r="B44" s="44" t="s">
        <v>63</v>
      </c>
      <c r="C44" s="66">
        <v>0</v>
      </c>
      <c r="D44" s="30" t="s">
        <v>17</v>
      </c>
      <c r="E44" s="28">
        <v>2.9999999999999997E-4</v>
      </c>
      <c r="F44" s="30" t="s">
        <v>18</v>
      </c>
      <c r="G44" s="28" t="str">
        <f t="shared" si="6"/>
        <v/>
      </c>
      <c r="H44" s="63"/>
      <c r="I44" s="64"/>
      <c r="J44" s="64"/>
      <c r="K44" s="64"/>
      <c r="L44" s="65"/>
    </row>
    <row r="45" spans="2:12" ht="12" customHeight="1" x14ac:dyDescent="0.2">
      <c r="B45" s="44" t="s">
        <v>64</v>
      </c>
      <c r="C45" s="66">
        <v>0</v>
      </c>
      <c r="D45" s="30" t="s">
        <v>17</v>
      </c>
      <c r="E45" s="28">
        <v>2.9999999999999997E-4</v>
      </c>
      <c r="F45" s="30" t="s">
        <v>18</v>
      </c>
      <c r="G45" s="28" t="str">
        <f t="shared" si="6"/>
        <v/>
      </c>
      <c r="H45" s="63"/>
      <c r="I45" s="64"/>
      <c r="J45" s="64"/>
      <c r="K45" s="64"/>
      <c r="L45" s="65"/>
    </row>
    <row r="46" spans="2:12" ht="12" customHeight="1" x14ac:dyDescent="0.2">
      <c r="B46" s="44" t="s">
        <v>65</v>
      </c>
      <c r="C46" s="66">
        <v>0</v>
      </c>
      <c r="D46" s="30" t="s">
        <v>17</v>
      </c>
      <c r="E46" s="28">
        <v>2.9999999999999997E-4</v>
      </c>
      <c r="F46" s="30" t="s">
        <v>18</v>
      </c>
      <c r="G46" s="28" t="str">
        <f t="shared" si="6"/>
        <v/>
      </c>
      <c r="H46" s="63"/>
      <c r="I46" s="64"/>
      <c r="J46" s="64"/>
      <c r="K46" s="64"/>
      <c r="L46" s="65"/>
    </row>
    <row r="47" spans="2:12" ht="12" customHeight="1" x14ac:dyDescent="0.2">
      <c r="B47" s="67" t="s">
        <v>66</v>
      </c>
      <c r="C47" s="68">
        <v>0</v>
      </c>
      <c r="D47" s="69" t="s">
        <v>17</v>
      </c>
      <c r="E47" s="70">
        <v>2.9999999999999997E-4</v>
      </c>
      <c r="F47" s="71" t="s">
        <v>18</v>
      </c>
      <c r="G47" s="62" t="str">
        <f>IF(C47&gt;0,PRODUCT(C47,E47),"")</f>
        <v/>
      </c>
      <c r="H47" s="63"/>
      <c r="I47" s="64"/>
      <c r="J47" s="64"/>
      <c r="K47" s="64"/>
      <c r="L47" s="65"/>
    </row>
    <row r="48" spans="2:12" ht="12" customHeight="1" x14ac:dyDescent="0.2">
      <c r="B48" s="67" t="s">
        <v>67</v>
      </c>
      <c r="C48" s="68">
        <v>0</v>
      </c>
      <c r="D48" s="69" t="s">
        <v>17</v>
      </c>
      <c r="E48" s="70">
        <v>2.9999999999999997E-4</v>
      </c>
      <c r="F48" s="71" t="s">
        <v>18</v>
      </c>
      <c r="G48" s="62" t="str">
        <f t="shared" si="6"/>
        <v/>
      </c>
      <c r="H48" s="63"/>
      <c r="I48" s="64"/>
      <c r="J48" s="64"/>
      <c r="K48" s="64"/>
      <c r="L48" s="65"/>
    </row>
    <row r="49" spans="2:12" ht="12" customHeight="1" x14ac:dyDescent="0.2">
      <c r="B49" s="44" t="s">
        <v>68</v>
      </c>
      <c r="C49" s="66">
        <v>0</v>
      </c>
      <c r="D49" s="30" t="s">
        <v>17</v>
      </c>
      <c r="E49" s="28">
        <v>2.9999999999999997E-4</v>
      </c>
      <c r="F49" s="30" t="s">
        <v>18</v>
      </c>
      <c r="G49" s="28" t="str">
        <f t="shared" si="6"/>
        <v/>
      </c>
      <c r="H49" s="63"/>
      <c r="I49" s="64"/>
      <c r="J49" s="64"/>
      <c r="K49" s="64"/>
      <c r="L49" s="65"/>
    </row>
    <row r="50" spans="2:12" ht="12" customHeight="1" x14ac:dyDescent="0.2">
      <c r="B50" s="44" t="s">
        <v>69</v>
      </c>
      <c r="C50" s="66">
        <v>0</v>
      </c>
      <c r="D50" s="30" t="s">
        <v>17</v>
      </c>
      <c r="E50" s="28">
        <v>2.9999999999999997E-4</v>
      </c>
      <c r="F50" s="30" t="s">
        <v>18</v>
      </c>
      <c r="G50" s="28" t="str">
        <f t="shared" si="6"/>
        <v/>
      </c>
      <c r="H50" s="63"/>
      <c r="I50" s="64"/>
      <c r="J50" s="64"/>
      <c r="K50" s="64"/>
      <c r="L50" s="65"/>
    </row>
    <row r="51" spans="2:12" ht="12" customHeight="1" x14ac:dyDescent="0.2">
      <c r="B51" s="44" t="s">
        <v>70</v>
      </c>
      <c r="C51" s="66">
        <v>0</v>
      </c>
      <c r="D51" s="30" t="s">
        <v>17</v>
      </c>
      <c r="E51" s="28">
        <v>2.9999999999999997E-4</v>
      </c>
      <c r="F51" s="30" t="s">
        <v>18</v>
      </c>
      <c r="G51" s="28" t="str">
        <f t="shared" si="6"/>
        <v/>
      </c>
      <c r="H51" s="63"/>
      <c r="I51" s="64"/>
      <c r="J51" s="64"/>
      <c r="K51" s="64"/>
      <c r="L51" s="65"/>
    </row>
    <row r="52" spans="2:12" ht="12" customHeight="1" x14ac:dyDescent="0.2">
      <c r="B52" s="44" t="s">
        <v>71</v>
      </c>
      <c r="C52" s="66">
        <v>0</v>
      </c>
      <c r="D52" s="30" t="s">
        <v>17</v>
      </c>
      <c r="E52" s="28">
        <v>2.9999999999999997E-4</v>
      </c>
      <c r="F52" s="30" t="s">
        <v>18</v>
      </c>
      <c r="G52" s="28" t="str">
        <f t="shared" si="6"/>
        <v/>
      </c>
      <c r="H52" s="63"/>
      <c r="I52" s="64"/>
      <c r="J52" s="64"/>
      <c r="K52" s="64"/>
      <c r="L52" s="65"/>
    </row>
    <row r="53" spans="2:12" ht="12" customHeight="1" x14ac:dyDescent="0.2">
      <c r="B53" s="44" t="s">
        <v>72</v>
      </c>
      <c r="C53" s="66">
        <v>0</v>
      </c>
      <c r="D53" s="30" t="s">
        <v>17</v>
      </c>
      <c r="E53" s="28">
        <v>2.9999999999999997E-4</v>
      </c>
      <c r="F53" s="30" t="s">
        <v>18</v>
      </c>
      <c r="G53" s="28" t="str">
        <f t="shared" si="6"/>
        <v/>
      </c>
      <c r="H53" s="63"/>
      <c r="I53" s="64"/>
      <c r="J53" s="64"/>
      <c r="K53" s="64"/>
      <c r="L53" s="65"/>
    </row>
    <row r="54" spans="2:12" ht="12" customHeight="1" x14ac:dyDescent="0.2">
      <c r="B54" s="44" t="s">
        <v>73</v>
      </c>
      <c r="C54" s="66">
        <v>0</v>
      </c>
      <c r="D54" s="30" t="s">
        <v>17</v>
      </c>
      <c r="E54" s="28">
        <v>2.9999999999999997E-4</v>
      </c>
      <c r="F54" s="30" t="s">
        <v>18</v>
      </c>
      <c r="G54" s="28" t="str">
        <f t="shared" si="6"/>
        <v/>
      </c>
      <c r="H54" s="63"/>
      <c r="I54" s="64"/>
      <c r="J54" s="64"/>
      <c r="K54" s="64"/>
      <c r="L54" s="65"/>
    </row>
    <row r="55" spans="2:12" ht="12" customHeight="1" x14ac:dyDescent="0.2">
      <c r="B55" s="67" t="s">
        <v>74</v>
      </c>
      <c r="C55" s="72">
        <v>0</v>
      </c>
      <c r="D55" s="68" t="s">
        <v>17</v>
      </c>
      <c r="E55" s="34">
        <v>2.9999999999999997E-4</v>
      </c>
      <c r="F55" s="73" t="s">
        <v>18</v>
      </c>
      <c r="G55" s="73" t="str">
        <f t="shared" si="6"/>
        <v/>
      </c>
      <c r="H55" s="63"/>
      <c r="I55" s="64"/>
      <c r="J55" s="64"/>
      <c r="K55" s="64"/>
      <c r="L55" s="65"/>
    </row>
    <row r="56" spans="2:12" ht="12" customHeight="1" x14ac:dyDescent="0.2">
      <c r="B56" s="67" t="s">
        <v>75</v>
      </c>
      <c r="C56" s="72">
        <v>0</v>
      </c>
      <c r="D56" s="68" t="s">
        <v>17</v>
      </c>
      <c r="E56" s="34">
        <v>2.9999999999999997E-4</v>
      </c>
      <c r="F56" s="73" t="s">
        <v>18</v>
      </c>
      <c r="G56" s="73" t="str">
        <f t="shared" si="6"/>
        <v/>
      </c>
      <c r="H56" s="63"/>
      <c r="I56" s="64"/>
      <c r="J56" s="64"/>
      <c r="K56" s="64"/>
      <c r="L56" s="65"/>
    </row>
    <row r="57" spans="2:12" ht="12" customHeight="1" x14ac:dyDescent="0.2">
      <c r="B57" s="67" t="s">
        <v>76</v>
      </c>
      <c r="C57" s="68">
        <v>9</v>
      </c>
      <c r="D57" s="69" t="s">
        <v>17</v>
      </c>
      <c r="E57" s="70">
        <v>2.9999999999999997E-4</v>
      </c>
      <c r="F57" s="71" t="s">
        <v>18</v>
      </c>
      <c r="G57" s="35">
        <f t="shared" si="6"/>
        <v>2.6999999999999997E-3</v>
      </c>
      <c r="H57" s="63"/>
      <c r="I57" s="64"/>
      <c r="J57" s="64"/>
      <c r="K57" s="64"/>
      <c r="L57" s="65"/>
    </row>
    <row r="58" spans="2:12" ht="12" customHeight="1" x14ac:dyDescent="0.2">
      <c r="B58" s="44" t="s">
        <v>77</v>
      </c>
      <c r="C58" s="66">
        <v>4</v>
      </c>
      <c r="D58" s="30" t="s">
        <v>17</v>
      </c>
      <c r="E58" s="28">
        <v>4.0000000000000002E-4</v>
      </c>
      <c r="F58" s="30" t="s">
        <v>18</v>
      </c>
      <c r="G58" s="28">
        <f t="shared" si="6"/>
        <v>1.6000000000000001E-3</v>
      </c>
      <c r="H58" s="63"/>
      <c r="I58" s="64"/>
      <c r="J58" s="64"/>
      <c r="K58" s="64"/>
      <c r="L58" s="65"/>
    </row>
    <row r="59" spans="2:12" ht="12" customHeight="1" x14ac:dyDescent="0.2">
      <c r="B59" s="44" t="s">
        <v>78</v>
      </c>
      <c r="C59" s="66">
        <v>0</v>
      </c>
      <c r="D59" s="30" t="s">
        <v>17</v>
      </c>
      <c r="E59" s="28">
        <v>3.5000000000000001E-3</v>
      </c>
      <c r="F59" s="30" t="s">
        <v>18</v>
      </c>
      <c r="G59" s="28" t="str">
        <f t="shared" si="6"/>
        <v/>
      </c>
      <c r="H59" s="63"/>
      <c r="I59" s="64"/>
      <c r="J59" s="64"/>
      <c r="K59" s="64"/>
      <c r="L59" s="65"/>
    </row>
    <row r="60" spans="2:12" ht="12" customHeight="1" x14ac:dyDescent="0.2">
      <c r="B60" s="44" t="s">
        <v>79</v>
      </c>
      <c r="C60" s="66">
        <v>0</v>
      </c>
      <c r="D60" s="30" t="s">
        <v>17</v>
      </c>
      <c r="E60" s="28">
        <v>7.5000000000000002E-4</v>
      </c>
      <c r="F60" s="30" t="s">
        <v>18</v>
      </c>
      <c r="G60" s="28" t="str">
        <f t="shared" si="6"/>
        <v/>
      </c>
      <c r="H60" s="63"/>
      <c r="I60" s="64"/>
      <c r="J60" s="64"/>
      <c r="K60" s="64"/>
      <c r="L60" s="65"/>
    </row>
    <row r="61" spans="2:12" ht="12" customHeight="1" x14ac:dyDescent="0.2">
      <c r="B61" s="44" t="s">
        <v>80</v>
      </c>
      <c r="C61" s="66">
        <v>0</v>
      </c>
      <c r="D61" s="30" t="s">
        <v>17</v>
      </c>
      <c r="E61" s="28">
        <v>3.7500000000000001E-4</v>
      </c>
      <c r="F61" s="30" t="s">
        <v>18</v>
      </c>
      <c r="G61" s="28" t="str">
        <f t="shared" si="6"/>
        <v/>
      </c>
      <c r="H61" s="63"/>
      <c r="I61" s="64"/>
      <c r="J61" s="64"/>
      <c r="K61" s="64"/>
      <c r="L61" s="65"/>
    </row>
    <row r="62" spans="2:12" ht="12" customHeight="1" x14ac:dyDescent="0.2">
      <c r="B62" s="44" t="s">
        <v>81</v>
      </c>
      <c r="C62" s="66">
        <v>0</v>
      </c>
      <c r="D62" s="30" t="s">
        <v>17</v>
      </c>
      <c r="E62" s="28">
        <v>2.7E-4</v>
      </c>
      <c r="F62" s="30" t="s">
        <v>18</v>
      </c>
      <c r="G62" s="28" t="str">
        <f t="shared" si="6"/>
        <v/>
      </c>
      <c r="H62" s="63"/>
      <c r="I62" s="64"/>
      <c r="J62" s="74"/>
      <c r="K62" s="74"/>
      <c r="L62" s="75"/>
    </row>
    <row r="63" spans="2:12" ht="12" customHeight="1" x14ac:dyDescent="0.2">
      <c r="B63" s="44" t="s">
        <v>82</v>
      </c>
      <c r="C63" s="66">
        <v>0</v>
      </c>
      <c r="D63" s="30" t="s">
        <v>17</v>
      </c>
      <c r="E63" s="28">
        <v>2E-3</v>
      </c>
      <c r="F63" s="30" t="s">
        <v>18</v>
      </c>
      <c r="G63" s="28" t="str">
        <f t="shared" si="6"/>
        <v/>
      </c>
      <c r="H63" s="63"/>
      <c r="I63" s="64"/>
      <c r="J63" s="74"/>
      <c r="K63" s="74"/>
      <c r="L63" s="75"/>
    </row>
    <row r="64" spans="2:12" ht="12" customHeight="1" x14ac:dyDescent="0.2">
      <c r="B64" s="44" t="s">
        <v>83</v>
      </c>
      <c r="C64" s="66">
        <v>7</v>
      </c>
      <c r="D64" s="30" t="s">
        <v>17</v>
      </c>
      <c r="E64" s="28">
        <v>2.9999999999999997E-4</v>
      </c>
      <c r="F64" s="30" t="s">
        <v>18</v>
      </c>
      <c r="G64" s="28">
        <f t="shared" si="6"/>
        <v>2.0999999999999999E-3</v>
      </c>
      <c r="H64" s="63"/>
      <c r="I64" s="64"/>
      <c r="J64" s="64"/>
      <c r="K64" s="64"/>
      <c r="L64" s="76"/>
    </row>
    <row r="65" spans="2:12" ht="12" customHeight="1" x14ac:dyDescent="0.2">
      <c r="B65" s="44" t="s">
        <v>84</v>
      </c>
      <c r="C65" s="66">
        <v>0</v>
      </c>
      <c r="D65" s="30" t="s">
        <v>17</v>
      </c>
      <c r="E65" s="28">
        <v>3.8999999999999999E-4</v>
      </c>
      <c r="F65" s="30" t="s">
        <v>18</v>
      </c>
      <c r="G65" s="28" t="str">
        <f t="shared" si="6"/>
        <v/>
      </c>
      <c r="H65" s="63"/>
      <c r="I65" s="64"/>
      <c r="J65" s="64"/>
      <c r="K65" s="64"/>
      <c r="L65" s="65"/>
    </row>
    <row r="66" spans="2:12" ht="12" customHeight="1" x14ac:dyDescent="0.2">
      <c r="B66" s="44" t="s">
        <v>85</v>
      </c>
      <c r="C66" s="66">
        <v>0</v>
      </c>
      <c r="D66" s="30" t="s">
        <v>17</v>
      </c>
      <c r="E66" s="28">
        <v>2.2499999999999998E-3</v>
      </c>
      <c r="F66" s="30" t="s">
        <v>18</v>
      </c>
      <c r="G66" s="28" t="str">
        <f t="shared" si="6"/>
        <v/>
      </c>
      <c r="H66" s="63"/>
      <c r="I66" s="64"/>
      <c r="J66" s="64"/>
      <c r="K66" s="64"/>
      <c r="L66" s="65"/>
    </row>
    <row r="67" spans="2:12" ht="12" customHeight="1" x14ac:dyDescent="0.2">
      <c r="B67" s="44" t="s">
        <v>86</v>
      </c>
      <c r="C67" s="66">
        <v>0</v>
      </c>
      <c r="D67" s="30" t="s">
        <v>17</v>
      </c>
      <c r="E67" s="28">
        <v>2.7E-4</v>
      </c>
      <c r="F67" s="30" t="s">
        <v>18</v>
      </c>
      <c r="G67" s="28" t="str">
        <f t="shared" si="6"/>
        <v/>
      </c>
      <c r="H67" s="63"/>
      <c r="I67" s="64"/>
      <c r="J67" s="64"/>
      <c r="K67" s="64"/>
      <c r="L67" s="65"/>
    </row>
    <row r="68" spans="2:12" ht="12" customHeight="1" x14ac:dyDescent="0.2">
      <c r="B68" s="44" t="s">
        <v>87</v>
      </c>
      <c r="C68" s="66">
        <v>0</v>
      </c>
      <c r="D68" s="30" t="s">
        <v>17</v>
      </c>
      <c r="E68" s="28">
        <v>1.4499999999999999E-3</v>
      </c>
      <c r="F68" s="30" t="s">
        <v>18</v>
      </c>
      <c r="G68" s="28" t="str">
        <f t="shared" si="6"/>
        <v/>
      </c>
      <c r="H68" s="63"/>
      <c r="I68" s="64"/>
      <c r="J68" s="64"/>
      <c r="K68" s="64"/>
      <c r="L68" s="65"/>
    </row>
    <row r="69" spans="2:12" ht="12" customHeight="1" x14ac:dyDescent="0.2">
      <c r="B69" s="44" t="s">
        <v>88</v>
      </c>
      <c r="C69" s="46">
        <v>0</v>
      </c>
      <c r="D69" s="46" t="s">
        <v>17</v>
      </c>
      <c r="E69" s="47">
        <v>1.2999999999999999E-3</v>
      </c>
      <c r="F69" s="46" t="s">
        <v>18</v>
      </c>
      <c r="G69" s="77" t="str">
        <f t="shared" si="6"/>
        <v/>
      </c>
      <c r="H69" s="63"/>
      <c r="I69" s="64"/>
      <c r="J69" s="64"/>
      <c r="K69" s="64"/>
      <c r="L69" s="65"/>
    </row>
    <row r="70" spans="2:12" ht="12" customHeight="1" x14ac:dyDescent="0.2">
      <c r="B70" s="44" t="s">
        <v>89</v>
      </c>
      <c r="C70" s="66">
        <v>0</v>
      </c>
      <c r="D70" s="30" t="s">
        <v>17</v>
      </c>
      <c r="E70" s="28">
        <v>4.0000000000000002E-4</v>
      </c>
      <c r="F70" s="30" t="s">
        <v>18</v>
      </c>
      <c r="G70" s="28" t="str">
        <f t="shared" si="6"/>
        <v/>
      </c>
      <c r="H70" s="63"/>
      <c r="I70" s="64"/>
      <c r="J70" s="64"/>
      <c r="K70" s="64"/>
      <c r="L70" s="65"/>
    </row>
    <row r="71" spans="2:12" ht="12" customHeight="1" x14ac:dyDescent="0.2">
      <c r="B71" s="67" t="s">
        <v>90</v>
      </c>
      <c r="C71" s="68">
        <v>0</v>
      </c>
      <c r="D71" s="69" t="s">
        <v>17</v>
      </c>
      <c r="E71" s="70">
        <v>2.7000000000000001E-3</v>
      </c>
      <c r="F71" s="71" t="s">
        <v>18</v>
      </c>
      <c r="G71" s="35" t="str">
        <f t="shared" si="6"/>
        <v/>
      </c>
      <c r="H71" s="63"/>
      <c r="I71" s="64"/>
      <c r="J71" s="64"/>
      <c r="K71" s="64"/>
      <c r="L71" s="65"/>
    </row>
    <row r="72" spans="2:12" ht="12" customHeight="1" x14ac:dyDescent="0.2">
      <c r="B72" s="44" t="s">
        <v>91</v>
      </c>
      <c r="C72" s="66">
        <v>0</v>
      </c>
      <c r="D72" s="30" t="s">
        <v>17</v>
      </c>
      <c r="E72" s="28">
        <v>1E-3</v>
      </c>
      <c r="F72" s="30" t="s">
        <v>18</v>
      </c>
      <c r="G72" s="28" t="str">
        <f t="shared" si="6"/>
        <v/>
      </c>
      <c r="H72" s="63"/>
      <c r="I72" s="64"/>
      <c r="J72" s="64"/>
      <c r="K72" s="64"/>
      <c r="L72" s="65"/>
    </row>
    <row r="73" spans="2:12" ht="12" customHeight="1" x14ac:dyDescent="0.2">
      <c r="B73" s="44" t="s">
        <v>92</v>
      </c>
      <c r="C73" s="66">
        <v>0</v>
      </c>
      <c r="D73" s="30" t="s">
        <v>17</v>
      </c>
      <c r="E73" s="28">
        <v>1E-3</v>
      </c>
      <c r="F73" s="30" t="s">
        <v>18</v>
      </c>
      <c r="G73" s="28" t="str">
        <f>IF(C73&gt;0,PRODUCT(C73,E73),"")</f>
        <v/>
      </c>
      <c r="H73" s="63"/>
      <c r="I73" s="64"/>
      <c r="J73" s="64"/>
      <c r="K73" s="64"/>
      <c r="L73" s="65"/>
    </row>
    <row r="74" spans="2:12" ht="12" customHeight="1" x14ac:dyDescent="0.2">
      <c r="B74" s="44" t="s">
        <v>93</v>
      </c>
      <c r="C74" s="66">
        <v>0</v>
      </c>
      <c r="D74" s="30" t="s">
        <v>17</v>
      </c>
      <c r="E74" s="28">
        <v>5.0000000000000001E-4</v>
      </c>
      <c r="F74" s="30" t="s">
        <v>18</v>
      </c>
      <c r="G74" s="28" t="str">
        <f t="shared" si="6"/>
        <v/>
      </c>
      <c r="H74" s="63"/>
      <c r="I74" s="64"/>
      <c r="J74" s="64"/>
      <c r="K74" s="64"/>
      <c r="L74" s="65"/>
    </row>
    <row r="75" spans="2:12" ht="12" customHeight="1" x14ac:dyDescent="0.2">
      <c r="B75" s="54" t="s">
        <v>94</v>
      </c>
      <c r="C75" s="66">
        <v>0</v>
      </c>
      <c r="D75" s="30" t="s">
        <v>17</v>
      </c>
      <c r="E75" s="28">
        <v>4.4999999999999999E-4</v>
      </c>
      <c r="F75" s="30" t="s">
        <v>18</v>
      </c>
      <c r="G75" s="28" t="str">
        <f t="shared" si="6"/>
        <v/>
      </c>
      <c r="H75" s="63"/>
      <c r="I75" s="64"/>
      <c r="J75" s="64"/>
      <c r="K75" s="64"/>
      <c r="L75" s="65"/>
    </row>
    <row r="76" spans="2:12" ht="12" customHeight="1" x14ac:dyDescent="0.2">
      <c r="B76" s="29" t="s">
        <v>95</v>
      </c>
      <c r="C76" s="66">
        <v>85</v>
      </c>
      <c r="D76" s="30" t="s">
        <v>17</v>
      </c>
      <c r="E76" s="28">
        <v>2.9999999999999997E-4</v>
      </c>
      <c r="F76" s="30" t="s">
        <v>18</v>
      </c>
      <c r="G76" s="28">
        <f t="shared" si="6"/>
        <v>2.5499999999999998E-2</v>
      </c>
      <c r="H76" s="63"/>
      <c r="I76" s="64"/>
      <c r="J76" s="64"/>
      <c r="K76" s="64"/>
      <c r="L76" s="65"/>
    </row>
    <row r="77" spans="2:12" ht="12" customHeight="1" x14ac:dyDescent="0.2">
      <c r="B77" s="29" t="s">
        <v>96</v>
      </c>
      <c r="C77" s="66">
        <v>0</v>
      </c>
      <c r="D77" s="30" t="s">
        <v>17</v>
      </c>
      <c r="E77" s="28">
        <v>2.9999999999999997E-4</v>
      </c>
      <c r="F77" s="30" t="s">
        <v>18</v>
      </c>
      <c r="G77" s="28" t="str">
        <f t="shared" si="6"/>
        <v/>
      </c>
      <c r="H77" s="63"/>
      <c r="I77" s="64"/>
      <c r="J77" s="64"/>
      <c r="K77" s="64"/>
      <c r="L77" s="65"/>
    </row>
    <row r="78" spans="2:12" ht="12" customHeight="1" x14ac:dyDescent="0.2">
      <c r="B78" s="29" t="s">
        <v>97</v>
      </c>
      <c r="C78" s="66">
        <v>0</v>
      </c>
      <c r="D78" s="30" t="s">
        <v>17</v>
      </c>
      <c r="E78" s="28">
        <v>2.9999999999999997E-4</v>
      </c>
      <c r="F78" s="30" t="s">
        <v>18</v>
      </c>
      <c r="G78" s="28" t="str">
        <f t="shared" si="6"/>
        <v/>
      </c>
      <c r="H78" s="63"/>
      <c r="I78" s="64"/>
      <c r="J78" s="64"/>
      <c r="K78" s="64"/>
      <c r="L78" s="65"/>
    </row>
    <row r="79" spans="2:12" ht="12" customHeight="1" x14ac:dyDescent="0.2">
      <c r="B79" s="29" t="s">
        <v>98</v>
      </c>
      <c r="C79" s="66">
        <v>0</v>
      </c>
      <c r="D79" s="30" t="s">
        <v>17</v>
      </c>
      <c r="E79" s="28">
        <v>2.9999999999999997E-4</v>
      </c>
      <c r="F79" s="30" t="s">
        <v>18</v>
      </c>
      <c r="G79" s="28" t="str">
        <f t="shared" si="6"/>
        <v/>
      </c>
      <c r="H79" s="63"/>
      <c r="I79" s="64"/>
      <c r="J79" s="64"/>
      <c r="K79" s="64"/>
      <c r="L79" s="65"/>
    </row>
    <row r="80" spans="2:12" ht="12" customHeight="1" x14ac:dyDescent="0.2">
      <c r="B80" s="29" t="s">
        <v>99</v>
      </c>
      <c r="C80" s="66">
        <v>0</v>
      </c>
      <c r="D80" s="30" t="s">
        <v>17</v>
      </c>
      <c r="E80" s="28">
        <v>2.9999999999999997E-4</v>
      </c>
      <c r="F80" s="30" t="s">
        <v>18</v>
      </c>
      <c r="G80" s="28" t="str">
        <f t="shared" si="6"/>
        <v/>
      </c>
      <c r="H80" s="63"/>
      <c r="I80" s="64"/>
      <c r="J80" s="64"/>
      <c r="K80" s="64"/>
      <c r="L80" s="65"/>
    </row>
    <row r="81" spans="2:12" ht="12" customHeight="1" x14ac:dyDescent="0.2">
      <c r="B81" s="29" t="s">
        <v>100</v>
      </c>
      <c r="C81" s="66">
        <v>0</v>
      </c>
      <c r="D81" s="30" t="s">
        <v>17</v>
      </c>
      <c r="E81" s="28">
        <v>2.9999999999999997E-4</v>
      </c>
      <c r="F81" s="30" t="s">
        <v>18</v>
      </c>
      <c r="G81" s="28" t="str">
        <f t="shared" si="6"/>
        <v/>
      </c>
      <c r="H81" s="63"/>
      <c r="I81" s="64"/>
      <c r="J81" s="64"/>
      <c r="K81" s="64"/>
      <c r="L81" s="65"/>
    </row>
    <row r="82" spans="2:12" ht="12" customHeight="1" x14ac:dyDescent="0.2">
      <c r="B82" s="29" t="s">
        <v>101</v>
      </c>
      <c r="C82" s="66">
        <v>2</v>
      </c>
      <c r="D82" s="30" t="s">
        <v>17</v>
      </c>
      <c r="E82" s="28">
        <v>2.9999999999999997E-4</v>
      </c>
      <c r="F82" s="30" t="s">
        <v>18</v>
      </c>
      <c r="G82" s="28">
        <f t="shared" si="6"/>
        <v>5.9999999999999995E-4</v>
      </c>
      <c r="H82" s="63"/>
      <c r="I82" s="64"/>
      <c r="J82" s="64"/>
      <c r="K82" s="64"/>
      <c r="L82" s="65"/>
    </row>
    <row r="83" spans="2:12" ht="12" customHeight="1" x14ac:dyDescent="0.2">
      <c r="B83" s="29" t="s">
        <v>102</v>
      </c>
      <c r="C83" s="66">
        <v>0</v>
      </c>
      <c r="D83" s="30" t="s">
        <v>17</v>
      </c>
      <c r="E83" s="28">
        <v>2.9999999999999997E-4</v>
      </c>
      <c r="F83" s="30" t="s">
        <v>18</v>
      </c>
      <c r="G83" s="28" t="str">
        <f t="shared" si="6"/>
        <v/>
      </c>
      <c r="H83" s="63"/>
      <c r="I83" s="64"/>
      <c r="J83" s="64"/>
      <c r="K83" s="64"/>
      <c r="L83" s="65"/>
    </row>
    <row r="84" spans="2:12" ht="12" customHeight="1" x14ac:dyDescent="0.2">
      <c r="B84" s="29" t="s">
        <v>103</v>
      </c>
      <c r="C84" s="66">
        <v>0</v>
      </c>
      <c r="D84" s="30" t="s">
        <v>17</v>
      </c>
      <c r="E84" s="28">
        <v>2.9999999999999997E-4</v>
      </c>
      <c r="F84" s="30" t="s">
        <v>18</v>
      </c>
      <c r="G84" s="28" t="str">
        <f t="shared" si="6"/>
        <v/>
      </c>
      <c r="H84" s="63"/>
      <c r="I84" s="64"/>
      <c r="J84" s="64"/>
      <c r="K84" s="64"/>
      <c r="L84" s="65"/>
    </row>
    <row r="85" spans="2:12" ht="12" customHeight="1" x14ac:dyDescent="0.2">
      <c r="B85" s="29" t="s">
        <v>104</v>
      </c>
      <c r="C85" s="66">
        <v>0</v>
      </c>
      <c r="D85" s="30" t="s">
        <v>17</v>
      </c>
      <c r="E85" s="28">
        <v>2.9999999999999997E-4</v>
      </c>
      <c r="F85" s="30" t="s">
        <v>18</v>
      </c>
      <c r="G85" s="28" t="str">
        <f t="shared" si="6"/>
        <v/>
      </c>
      <c r="H85" s="63"/>
      <c r="I85" s="64"/>
      <c r="J85" s="64"/>
      <c r="K85" s="64"/>
      <c r="L85" s="65"/>
    </row>
    <row r="86" spans="2:12" ht="12" customHeight="1" x14ac:dyDescent="0.2">
      <c r="B86" s="29" t="s">
        <v>105</v>
      </c>
      <c r="C86" s="66">
        <v>0</v>
      </c>
      <c r="D86" s="30" t="s">
        <v>17</v>
      </c>
      <c r="E86" s="28">
        <v>2.9999999999999997E-4</v>
      </c>
      <c r="F86" s="30" t="s">
        <v>18</v>
      </c>
      <c r="G86" s="28" t="str">
        <f t="shared" si="6"/>
        <v/>
      </c>
      <c r="H86" s="63"/>
      <c r="I86" s="64"/>
      <c r="J86" s="64"/>
      <c r="K86" s="64"/>
      <c r="L86" s="65"/>
    </row>
    <row r="87" spans="2:12" ht="12" customHeight="1" x14ac:dyDescent="0.2">
      <c r="B87" s="29" t="s">
        <v>106</v>
      </c>
      <c r="C87" s="66">
        <v>0</v>
      </c>
      <c r="D87" s="30" t="s">
        <v>17</v>
      </c>
      <c r="E87" s="28">
        <v>2.9999999999999997E-4</v>
      </c>
      <c r="F87" s="30" t="s">
        <v>18</v>
      </c>
      <c r="G87" s="28" t="str">
        <f t="shared" si="6"/>
        <v/>
      </c>
      <c r="H87" s="63"/>
      <c r="I87" s="64"/>
      <c r="J87" s="64"/>
      <c r="K87" s="64"/>
      <c r="L87" s="65"/>
    </row>
    <row r="88" spans="2:12" ht="12" customHeight="1" x14ac:dyDescent="0.2">
      <c r="B88" s="29" t="s">
        <v>107</v>
      </c>
      <c r="C88" s="66">
        <v>0</v>
      </c>
      <c r="D88" s="30" t="s">
        <v>17</v>
      </c>
      <c r="E88" s="28">
        <v>0</v>
      </c>
      <c r="F88" s="30" t="s">
        <v>18</v>
      </c>
      <c r="G88" s="28" t="str">
        <f t="shared" si="6"/>
        <v/>
      </c>
      <c r="H88" s="63"/>
      <c r="I88" s="64"/>
      <c r="J88" s="64"/>
      <c r="K88" s="64"/>
      <c r="L88" s="65"/>
    </row>
    <row r="89" spans="2:12" ht="12" customHeight="1" x14ac:dyDescent="0.2">
      <c r="B89" s="29" t="s">
        <v>108</v>
      </c>
      <c r="C89" s="66">
        <v>0</v>
      </c>
      <c r="D89" s="30" t="s">
        <v>17</v>
      </c>
      <c r="E89" s="28">
        <v>0</v>
      </c>
      <c r="F89" s="30" t="s">
        <v>18</v>
      </c>
      <c r="G89" s="28" t="str">
        <f t="shared" si="6"/>
        <v/>
      </c>
      <c r="H89" s="63"/>
      <c r="I89" s="64"/>
      <c r="J89" s="64"/>
      <c r="K89" s="64"/>
      <c r="L89" s="65"/>
    </row>
    <row r="90" spans="2:12" ht="12" customHeight="1" x14ac:dyDescent="0.2">
      <c r="B90" s="29" t="s">
        <v>109</v>
      </c>
      <c r="C90" s="66">
        <v>0</v>
      </c>
      <c r="D90" s="30" t="s">
        <v>17</v>
      </c>
      <c r="E90" s="28">
        <v>0</v>
      </c>
      <c r="F90" s="30" t="s">
        <v>18</v>
      </c>
      <c r="G90" s="28" t="str">
        <f t="shared" si="6"/>
        <v/>
      </c>
      <c r="H90" s="63"/>
      <c r="I90" s="64"/>
      <c r="J90" s="64"/>
      <c r="K90" s="64"/>
      <c r="L90" s="65"/>
    </row>
    <row r="91" spans="2:12" ht="12" customHeight="1" x14ac:dyDescent="0.2">
      <c r="B91" s="29" t="s">
        <v>110</v>
      </c>
      <c r="C91" s="66">
        <v>0</v>
      </c>
      <c r="D91" s="30" t="s">
        <v>17</v>
      </c>
      <c r="E91" s="28">
        <v>0</v>
      </c>
      <c r="F91" s="30" t="s">
        <v>18</v>
      </c>
      <c r="G91" s="28" t="str">
        <f t="shared" si="6"/>
        <v/>
      </c>
      <c r="H91" s="63"/>
      <c r="I91" s="64"/>
      <c r="J91" s="64"/>
      <c r="K91" s="64"/>
      <c r="L91" s="65"/>
    </row>
    <row r="92" spans="2:12" ht="12" customHeight="1" x14ac:dyDescent="0.2">
      <c r="B92" s="29" t="s">
        <v>111</v>
      </c>
      <c r="C92" s="66">
        <v>0</v>
      </c>
      <c r="D92" s="30" t="s">
        <v>17</v>
      </c>
      <c r="E92" s="28">
        <v>0</v>
      </c>
      <c r="F92" s="30" t="s">
        <v>18</v>
      </c>
      <c r="G92" s="28" t="str">
        <f t="shared" ref="G92:G109" si="8">IF(C92&gt;0,PRODUCT(C92,E92),"")</f>
        <v/>
      </c>
      <c r="H92" s="63"/>
      <c r="I92" s="64"/>
      <c r="J92" s="64"/>
      <c r="K92" s="64"/>
      <c r="L92" s="65"/>
    </row>
    <row r="93" spans="2:12" ht="12" customHeight="1" x14ac:dyDescent="0.2">
      <c r="B93" s="29" t="s">
        <v>112</v>
      </c>
      <c r="C93" s="66">
        <v>0</v>
      </c>
      <c r="D93" s="30" t="s">
        <v>17</v>
      </c>
      <c r="E93" s="28">
        <v>0</v>
      </c>
      <c r="F93" s="30" t="s">
        <v>18</v>
      </c>
      <c r="G93" s="28" t="str">
        <f t="shared" si="8"/>
        <v/>
      </c>
      <c r="H93" s="63"/>
      <c r="I93" s="64"/>
      <c r="J93" s="64"/>
      <c r="K93" s="64"/>
      <c r="L93" s="65"/>
    </row>
    <row r="94" spans="2:12" ht="12" customHeight="1" x14ac:dyDescent="0.2">
      <c r="B94" s="67" t="s">
        <v>113</v>
      </c>
      <c r="C94" s="68">
        <v>0</v>
      </c>
      <c r="D94" s="69" t="s">
        <v>17</v>
      </c>
      <c r="E94" s="70">
        <v>2.4E-2</v>
      </c>
      <c r="F94" s="71" t="s">
        <v>18</v>
      </c>
      <c r="G94" s="35" t="str">
        <f>IF(C94&gt;0,PRODUCT(C94,E94),"")</f>
        <v/>
      </c>
      <c r="H94" s="63"/>
      <c r="I94" s="64"/>
      <c r="J94" s="64"/>
      <c r="K94" s="64"/>
      <c r="L94" s="65"/>
    </row>
    <row r="95" spans="2:12" ht="12" customHeight="1" x14ac:dyDescent="0.2">
      <c r="B95" s="29"/>
      <c r="C95" s="78" t="s">
        <v>114</v>
      </c>
      <c r="D95" s="79"/>
      <c r="E95" s="79"/>
      <c r="F95" s="79"/>
      <c r="G95" s="79"/>
      <c r="H95" s="79"/>
      <c r="I95" s="79"/>
      <c r="J95" s="79"/>
      <c r="K95" s="79"/>
      <c r="L95" s="28">
        <v>0.4</v>
      </c>
    </row>
    <row r="96" spans="2:12" ht="12" customHeight="1" x14ac:dyDescent="0.2">
      <c r="B96" s="44" t="s">
        <v>115</v>
      </c>
      <c r="C96" s="46">
        <v>0</v>
      </c>
      <c r="D96" s="46" t="s">
        <v>17</v>
      </c>
      <c r="E96" s="47">
        <v>1.6999999999999999E-3</v>
      </c>
      <c r="F96" s="46" t="s">
        <v>18</v>
      </c>
      <c r="G96" s="77" t="str">
        <f t="shared" ref="G96:G106" si="9">IF(C96&gt;0,PRODUCT(C96,E96),"")</f>
        <v/>
      </c>
      <c r="H96" s="46">
        <f t="shared" ref="H96:H106" si="10">C96</f>
        <v>0</v>
      </c>
      <c r="I96" s="46" t="s">
        <v>17</v>
      </c>
      <c r="J96" s="47">
        <v>7.0000000000000001E-3</v>
      </c>
      <c r="K96" s="46" t="s">
        <v>18</v>
      </c>
      <c r="L96" s="77" t="str">
        <f t="shared" ref="L96:L106" si="11">IF(H96&gt;0,PRODUCT(H96,J96),"")</f>
        <v/>
      </c>
    </row>
    <row r="97" spans="2:12" ht="12" customHeight="1" x14ac:dyDescent="0.2">
      <c r="B97" s="44" t="s">
        <v>116</v>
      </c>
      <c r="C97" s="46">
        <v>0</v>
      </c>
      <c r="D97" s="46" t="s">
        <v>17</v>
      </c>
      <c r="E97" s="47">
        <v>8.0000000000000002E-3</v>
      </c>
      <c r="F97" s="46" t="s">
        <v>18</v>
      </c>
      <c r="G97" s="77" t="str">
        <f t="shared" si="9"/>
        <v/>
      </c>
      <c r="H97" s="46">
        <f t="shared" si="10"/>
        <v>0</v>
      </c>
      <c r="I97" s="46" t="s">
        <v>17</v>
      </c>
      <c r="J97" s="47">
        <v>0.02</v>
      </c>
      <c r="K97" s="46" t="s">
        <v>18</v>
      </c>
      <c r="L97" s="77" t="str">
        <f t="shared" si="11"/>
        <v/>
      </c>
    </row>
    <row r="98" spans="2:12" ht="12" customHeight="1" x14ac:dyDescent="0.2">
      <c r="B98" s="44" t="s">
        <v>117</v>
      </c>
      <c r="C98" s="46">
        <v>0</v>
      </c>
      <c r="D98" s="46" t="s">
        <v>17</v>
      </c>
      <c r="E98" s="47">
        <v>1.2E-2</v>
      </c>
      <c r="F98" s="46" t="s">
        <v>18</v>
      </c>
      <c r="G98" s="77" t="str">
        <f t="shared" si="9"/>
        <v/>
      </c>
      <c r="H98" s="46">
        <f t="shared" si="10"/>
        <v>0</v>
      </c>
      <c r="I98" s="46" t="s">
        <v>17</v>
      </c>
      <c r="J98" s="47">
        <v>0.09</v>
      </c>
      <c r="K98" s="46" t="s">
        <v>18</v>
      </c>
      <c r="L98" s="77" t="str">
        <f t="shared" si="11"/>
        <v/>
      </c>
    </row>
    <row r="99" spans="2:12" ht="12" customHeight="1" x14ac:dyDescent="0.2">
      <c r="B99" s="44" t="s">
        <v>118</v>
      </c>
      <c r="C99" s="46">
        <v>0</v>
      </c>
      <c r="D99" s="46" t="s">
        <v>17</v>
      </c>
      <c r="E99" s="47">
        <v>0.05</v>
      </c>
      <c r="F99" s="46" t="s">
        <v>18</v>
      </c>
      <c r="G99" s="77" t="str">
        <f t="shared" si="9"/>
        <v/>
      </c>
      <c r="H99" s="46">
        <f t="shared" si="10"/>
        <v>0</v>
      </c>
      <c r="I99" s="46" t="s">
        <v>17</v>
      </c>
      <c r="J99" s="47">
        <v>0.27</v>
      </c>
      <c r="K99" s="46" t="s">
        <v>18</v>
      </c>
      <c r="L99" s="77" t="str">
        <f t="shared" si="11"/>
        <v/>
      </c>
    </row>
    <row r="100" spans="2:12" ht="12" customHeight="1" x14ac:dyDescent="0.2">
      <c r="B100" s="44" t="s">
        <v>119</v>
      </c>
      <c r="C100" s="46">
        <v>0</v>
      </c>
      <c r="D100" s="46" t="s">
        <v>17</v>
      </c>
      <c r="E100" s="47">
        <v>5.0000000000000001E-4</v>
      </c>
      <c r="F100" s="46" t="s">
        <v>18</v>
      </c>
      <c r="G100" s="77" t="str">
        <f t="shared" si="9"/>
        <v/>
      </c>
      <c r="H100" s="46">
        <f t="shared" si="10"/>
        <v>0</v>
      </c>
      <c r="I100" s="46" t="s">
        <v>17</v>
      </c>
      <c r="J100" s="47">
        <v>3.5000000000000003E-2</v>
      </c>
      <c r="K100" s="46" t="s">
        <v>18</v>
      </c>
      <c r="L100" s="77" t="str">
        <f t="shared" si="11"/>
        <v/>
      </c>
    </row>
    <row r="101" spans="2:12" ht="12" customHeight="1" x14ac:dyDescent="0.2">
      <c r="B101" s="44" t="s">
        <v>120</v>
      </c>
      <c r="C101" s="46">
        <v>0</v>
      </c>
      <c r="D101" s="46" t="s">
        <v>17</v>
      </c>
      <c r="E101" s="47">
        <v>1E-3</v>
      </c>
      <c r="F101" s="46" t="s">
        <v>18</v>
      </c>
      <c r="G101" s="77" t="str">
        <f>IF(C101&gt;0,PRODUCT(C101,E101),"")</f>
        <v/>
      </c>
      <c r="H101" s="46">
        <f>C101</f>
        <v>0</v>
      </c>
      <c r="I101" s="46" t="s">
        <v>17</v>
      </c>
      <c r="J101" s="47">
        <v>0.125</v>
      </c>
      <c r="K101" s="46" t="s">
        <v>18</v>
      </c>
      <c r="L101" s="77" t="str">
        <f>IF(H101&gt;0,PRODUCT(H101,J101),"")</f>
        <v/>
      </c>
    </row>
    <row r="102" spans="2:12" ht="12" customHeight="1" x14ac:dyDescent="0.2">
      <c r="B102" s="80" t="s">
        <v>121</v>
      </c>
      <c r="C102" s="81">
        <v>0</v>
      </c>
      <c r="D102" s="81" t="s">
        <v>17</v>
      </c>
      <c r="E102" s="82">
        <v>0</v>
      </c>
      <c r="F102" s="81" t="s">
        <v>18</v>
      </c>
      <c r="G102" s="83" t="str">
        <f t="shared" si="9"/>
        <v/>
      </c>
      <c r="H102" s="46">
        <f t="shared" si="10"/>
        <v>0</v>
      </c>
      <c r="I102" s="46" t="s">
        <v>17</v>
      </c>
      <c r="J102" s="47">
        <v>0</v>
      </c>
      <c r="K102" s="46" t="s">
        <v>18</v>
      </c>
      <c r="L102" s="77" t="str">
        <f t="shared" si="11"/>
        <v/>
      </c>
    </row>
    <row r="103" spans="2:12" ht="12" customHeight="1" x14ac:dyDescent="0.2">
      <c r="B103" s="80" t="s">
        <v>122</v>
      </c>
      <c r="C103" s="46">
        <v>0</v>
      </c>
      <c r="D103" s="46" t="s">
        <v>17</v>
      </c>
      <c r="E103" s="47">
        <v>0</v>
      </c>
      <c r="F103" s="46" t="s">
        <v>18</v>
      </c>
      <c r="G103" s="77" t="str">
        <f t="shared" si="9"/>
        <v/>
      </c>
      <c r="H103" s="46">
        <f t="shared" si="10"/>
        <v>0</v>
      </c>
      <c r="I103" s="46" t="s">
        <v>17</v>
      </c>
      <c r="J103" s="47">
        <v>0</v>
      </c>
      <c r="K103" s="46" t="s">
        <v>18</v>
      </c>
      <c r="L103" s="77" t="str">
        <f t="shared" si="11"/>
        <v/>
      </c>
    </row>
    <row r="104" spans="2:12" ht="12" customHeight="1" x14ac:dyDescent="0.2">
      <c r="B104" s="80" t="s">
        <v>123</v>
      </c>
      <c r="C104" s="46">
        <v>0</v>
      </c>
      <c r="D104" s="46" t="s">
        <v>17</v>
      </c>
      <c r="E104" s="47">
        <v>0</v>
      </c>
      <c r="F104" s="46" t="s">
        <v>18</v>
      </c>
      <c r="G104" s="77" t="str">
        <f t="shared" si="9"/>
        <v/>
      </c>
      <c r="H104" s="46">
        <f t="shared" si="10"/>
        <v>0</v>
      </c>
      <c r="I104" s="46" t="s">
        <v>17</v>
      </c>
      <c r="J104" s="47">
        <v>0</v>
      </c>
      <c r="K104" s="46" t="s">
        <v>18</v>
      </c>
      <c r="L104" s="77" t="str">
        <f t="shared" si="11"/>
        <v/>
      </c>
    </row>
    <row r="105" spans="2:12" ht="12" customHeight="1" x14ac:dyDescent="0.2">
      <c r="B105" s="80" t="s">
        <v>124</v>
      </c>
      <c r="C105" s="46">
        <v>0</v>
      </c>
      <c r="D105" s="46" t="s">
        <v>17</v>
      </c>
      <c r="E105" s="47">
        <v>0</v>
      </c>
      <c r="F105" s="46" t="s">
        <v>18</v>
      </c>
      <c r="G105" s="77" t="str">
        <f t="shared" si="9"/>
        <v/>
      </c>
      <c r="H105" s="46">
        <f t="shared" si="10"/>
        <v>0</v>
      </c>
      <c r="I105" s="46" t="s">
        <v>17</v>
      </c>
      <c r="J105" s="47">
        <v>0</v>
      </c>
      <c r="K105" s="46" t="s">
        <v>18</v>
      </c>
      <c r="L105" s="77" t="str">
        <f t="shared" si="11"/>
        <v/>
      </c>
    </row>
    <row r="106" spans="2:12" ht="12" customHeight="1" x14ac:dyDescent="0.2">
      <c r="B106" s="80" t="s">
        <v>125</v>
      </c>
      <c r="C106" s="55">
        <v>0</v>
      </c>
      <c r="D106" s="55" t="s">
        <v>17</v>
      </c>
      <c r="E106" s="56">
        <v>0</v>
      </c>
      <c r="F106" s="55" t="s">
        <v>18</v>
      </c>
      <c r="G106" s="84" t="str">
        <f t="shared" si="9"/>
        <v/>
      </c>
      <c r="H106" s="46">
        <f t="shared" si="10"/>
        <v>0</v>
      </c>
      <c r="I106" s="46" t="s">
        <v>17</v>
      </c>
      <c r="J106" s="47">
        <v>0</v>
      </c>
      <c r="K106" s="85" t="s">
        <v>18</v>
      </c>
      <c r="L106" s="28" t="str">
        <f t="shared" si="11"/>
        <v/>
      </c>
    </row>
    <row r="107" spans="2:12" ht="12" customHeight="1" x14ac:dyDescent="0.2">
      <c r="B107" s="44" t="s">
        <v>126</v>
      </c>
      <c r="C107" s="86"/>
      <c r="D107" s="87"/>
      <c r="E107" s="88">
        <v>0</v>
      </c>
      <c r="F107" s="41" t="s">
        <v>18</v>
      </c>
      <c r="G107" s="89" t="str">
        <f t="shared" ref="G107:G112" si="12">IF(E107&gt;0,E107,"")</f>
        <v/>
      </c>
      <c r="H107" s="90"/>
      <c r="I107" s="91"/>
      <c r="J107" s="92">
        <v>2.1440000534057617</v>
      </c>
      <c r="K107" s="81" t="s">
        <v>18</v>
      </c>
      <c r="L107" s="83">
        <f t="shared" ref="L107:L112" si="13">IF(J107&gt;0,J107,"")</f>
        <v>2.1440000534057617</v>
      </c>
    </row>
    <row r="108" spans="2:12" ht="12" customHeight="1" x14ac:dyDescent="0.2">
      <c r="B108" s="44" t="s">
        <v>127</v>
      </c>
      <c r="C108" s="90"/>
      <c r="D108" s="91"/>
      <c r="E108" s="93">
        <v>0</v>
      </c>
      <c r="F108" s="46" t="s">
        <v>18</v>
      </c>
      <c r="G108" s="83" t="str">
        <f t="shared" si="12"/>
        <v/>
      </c>
      <c r="H108" s="90"/>
      <c r="I108" s="91"/>
      <c r="J108" s="93">
        <v>0</v>
      </c>
      <c r="K108" s="46" t="s">
        <v>18</v>
      </c>
      <c r="L108" s="83" t="str">
        <f t="shared" si="13"/>
        <v/>
      </c>
    </row>
    <row r="109" spans="2:12" ht="12" customHeight="1" x14ac:dyDescent="0.2">
      <c r="B109" s="44" t="s">
        <v>128</v>
      </c>
      <c r="C109" s="90"/>
      <c r="D109" s="91"/>
      <c r="E109" s="93">
        <v>0</v>
      </c>
      <c r="F109" s="46" t="s">
        <v>18</v>
      </c>
      <c r="G109" s="83" t="str">
        <f t="shared" si="12"/>
        <v/>
      </c>
      <c r="H109" s="90"/>
      <c r="I109" s="91"/>
      <c r="J109" s="93">
        <v>0</v>
      </c>
      <c r="K109" s="46" t="s">
        <v>18</v>
      </c>
      <c r="L109" s="83" t="str">
        <f t="shared" si="13"/>
        <v/>
      </c>
    </row>
    <row r="110" spans="2:12" ht="12" customHeight="1" x14ac:dyDescent="0.2">
      <c r="B110" s="44" t="s">
        <v>129</v>
      </c>
      <c r="C110" s="94"/>
      <c r="D110" s="95"/>
      <c r="E110" s="96">
        <v>0</v>
      </c>
      <c r="F110" s="55" t="s">
        <v>18</v>
      </c>
      <c r="G110" s="83" t="str">
        <f t="shared" si="12"/>
        <v/>
      </c>
      <c r="H110" s="94"/>
      <c r="I110" s="95"/>
      <c r="J110" s="96">
        <v>0</v>
      </c>
      <c r="K110" s="55" t="s">
        <v>18</v>
      </c>
      <c r="L110" s="83" t="str">
        <f t="shared" si="13"/>
        <v/>
      </c>
    </row>
    <row r="111" spans="2:12" ht="12" customHeight="1" x14ac:dyDescent="0.2">
      <c r="B111" s="44" t="s">
        <v>130</v>
      </c>
      <c r="C111" s="97"/>
      <c r="D111" s="98"/>
      <c r="E111" s="93">
        <v>0</v>
      </c>
      <c r="F111" s="46" t="s">
        <v>18</v>
      </c>
      <c r="G111" s="83" t="str">
        <f t="shared" si="12"/>
        <v/>
      </c>
      <c r="H111" s="97"/>
      <c r="I111" s="98"/>
      <c r="J111" s="93">
        <v>0</v>
      </c>
      <c r="K111" s="46" t="s">
        <v>18</v>
      </c>
      <c r="L111" s="83" t="str">
        <f t="shared" si="13"/>
        <v/>
      </c>
    </row>
    <row r="112" spans="2:12" ht="22.5" customHeight="1" x14ac:dyDescent="0.2">
      <c r="B112" s="44" t="s">
        <v>131</v>
      </c>
      <c r="C112" s="99"/>
      <c r="D112" s="100"/>
      <c r="E112" s="96">
        <v>0</v>
      </c>
      <c r="F112" s="55" t="s">
        <v>18</v>
      </c>
      <c r="G112" s="83" t="str">
        <f t="shared" si="12"/>
        <v/>
      </c>
      <c r="H112" s="99"/>
      <c r="I112" s="100"/>
      <c r="J112" s="96">
        <v>0</v>
      </c>
      <c r="K112" s="55" t="s">
        <v>18</v>
      </c>
      <c r="L112" s="83" t="str">
        <f t="shared" si="13"/>
        <v/>
      </c>
    </row>
    <row r="113" spans="2:12" ht="29.25" customHeight="1" x14ac:dyDescent="0.2">
      <c r="B113" s="101" t="s">
        <v>132</v>
      </c>
      <c r="C113" s="102"/>
      <c r="D113" s="102"/>
      <c r="E113" s="102"/>
      <c r="F113" s="102"/>
      <c r="G113" s="103">
        <f>SUM(G7:G40,G42:G112)</f>
        <v>0.21349999999999997</v>
      </c>
      <c r="H113" s="104" t="s">
        <v>133</v>
      </c>
      <c r="I113" s="102"/>
      <c r="J113" s="102"/>
      <c r="K113" s="105"/>
      <c r="L113" s="103">
        <f>SUM(L7:L40,L95:L112)</f>
        <v>2.8420000534057617</v>
      </c>
    </row>
    <row r="114" spans="2:12" x14ac:dyDescent="0.2">
      <c r="B114" s="106"/>
      <c r="C114" s="106"/>
      <c r="D114" s="106"/>
      <c r="E114" s="107"/>
      <c r="F114" s="107"/>
      <c r="G114" s="106"/>
    </row>
    <row r="115" spans="2:12" ht="38.25" customHeight="1" x14ac:dyDescent="0.2"/>
    <row r="116" spans="2:12" ht="38.25" customHeight="1" x14ac:dyDescent="0.4">
      <c r="B116" s="108"/>
      <c r="C116" s="3" t="s">
        <v>0</v>
      </c>
      <c r="D116" s="3"/>
      <c r="E116" s="3"/>
      <c r="F116" s="3"/>
      <c r="G116" s="3"/>
      <c r="H116" s="3"/>
      <c r="I116" s="3"/>
      <c r="J116" s="3"/>
      <c r="K116" s="3"/>
      <c r="L116" s="4"/>
    </row>
    <row r="117" spans="2:12" ht="12.75" customHeight="1" x14ac:dyDescent="0.2">
      <c r="B117" s="109" t="s">
        <v>134</v>
      </c>
      <c r="C117" s="110"/>
      <c r="D117" s="110"/>
      <c r="E117" s="110"/>
      <c r="F117" s="110"/>
      <c r="G117" s="110"/>
      <c r="H117" s="110"/>
      <c r="I117" s="110"/>
      <c r="J117" s="110"/>
      <c r="K117" s="110"/>
      <c r="L117" s="111"/>
    </row>
    <row r="118" spans="2:12" ht="12.75" customHeight="1" x14ac:dyDescent="0.2">
      <c r="B118" s="112" t="s">
        <v>135</v>
      </c>
      <c r="C118" s="113"/>
      <c r="D118" s="113"/>
      <c r="E118" s="113"/>
      <c r="F118" s="113"/>
      <c r="G118" s="113"/>
      <c r="H118" s="113"/>
      <c r="I118" s="113"/>
      <c r="J118" s="113"/>
      <c r="K118" s="113"/>
      <c r="L118" s="114"/>
    </row>
    <row r="119" spans="2:12" ht="11.25" customHeight="1" x14ac:dyDescent="0.2">
      <c r="B119" s="115" t="s">
        <v>136</v>
      </c>
      <c r="C119" s="116"/>
      <c r="D119" s="116"/>
      <c r="E119" s="116"/>
      <c r="F119" s="116"/>
      <c r="G119" s="116"/>
      <c r="H119" s="116"/>
      <c r="I119" s="116"/>
      <c r="J119" s="116"/>
      <c r="K119" s="116"/>
      <c r="L119" s="117"/>
    </row>
    <row r="120" spans="2:12" ht="13.5" customHeight="1" x14ac:dyDescent="0.2">
      <c r="B120" s="118"/>
      <c r="C120" s="119"/>
      <c r="D120" s="119"/>
      <c r="E120" s="119"/>
      <c r="F120" s="119"/>
      <c r="G120" s="119"/>
      <c r="H120" s="119"/>
      <c r="I120" s="119"/>
      <c r="J120" s="119"/>
      <c r="K120" s="119"/>
      <c r="L120" s="120"/>
    </row>
    <row r="121" spans="2:12" ht="13.5" customHeight="1" x14ac:dyDescent="0.2">
      <c r="B121" s="121"/>
      <c r="C121" s="122"/>
      <c r="D121" s="122"/>
      <c r="E121" s="122"/>
      <c r="F121" s="122"/>
      <c r="G121" s="123"/>
    </row>
    <row r="122" spans="2:12" x14ac:dyDescent="0.2">
      <c r="B122" s="124"/>
      <c r="C122" s="125"/>
      <c r="D122" s="125"/>
      <c r="E122" s="125"/>
      <c r="F122" s="125"/>
      <c r="G122" s="126"/>
      <c r="H122" s="127" t="s">
        <v>137</v>
      </c>
      <c r="I122" s="128"/>
      <c r="J122" s="128"/>
      <c r="K122" s="128"/>
      <c r="L122" s="128"/>
    </row>
    <row r="123" spans="2:12" x14ac:dyDescent="0.2">
      <c r="B123" s="129"/>
      <c r="C123" s="130"/>
      <c r="D123" s="130"/>
      <c r="E123" s="130"/>
      <c r="F123" s="130"/>
      <c r="G123" s="131"/>
      <c r="H123" s="132" t="s">
        <v>3</v>
      </c>
      <c r="I123" s="133"/>
      <c r="J123" s="133"/>
      <c r="K123" s="133"/>
      <c r="L123" s="134"/>
    </row>
    <row r="124" spans="2:12" x14ac:dyDescent="0.2">
      <c r="B124" s="135" t="s">
        <v>138</v>
      </c>
      <c r="C124" s="136"/>
      <c r="D124" s="137"/>
      <c r="E124" s="138">
        <f>G113</f>
        <v>0.21349999999999997</v>
      </c>
      <c r="F124" s="138"/>
      <c r="G124" s="139"/>
      <c r="H124" s="140" t="s">
        <v>17</v>
      </c>
      <c r="I124" s="141">
        <f>VLOOKUP(H123,AD3:AE7,2,FALSE)</f>
        <v>24</v>
      </c>
      <c r="J124" s="142"/>
      <c r="K124" s="143" t="s">
        <v>18</v>
      </c>
      <c r="L124" s="144">
        <f>E124*I124</f>
        <v>5.1239999999999988</v>
      </c>
    </row>
    <row r="125" spans="2:12" x14ac:dyDescent="0.2">
      <c r="B125" s="124"/>
      <c r="C125" s="125"/>
      <c r="D125" s="125"/>
      <c r="E125" s="125"/>
      <c r="F125" s="125"/>
      <c r="G125" s="126"/>
      <c r="H125" s="127" t="s">
        <v>139</v>
      </c>
      <c r="I125" s="128"/>
      <c r="J125" s="128"/>
      <c r="K125" s="128"/>
      <c r="L125" s="128"/>
    </row>
    <row r="126" spans="2:12" x14ac:dyDescent="0.2">
      <c r="B126" s="129"/>
      <c r="C126" s="130"/>
      <c r="D126" s="130"/>
      <c r="E126" s="130"/>
      <c r="F126" s="130"/>
      <c r="G126" s="131"/>
      <c r="H126" s="145" t="s">
        <v>2</v>
      </c>
      <c r="I126" s="146"/>
      <c r="J126" s="146"/>
      <c r="K126" s="146"/>
      <c r="L126" s="147"/>
    </row>
    <row r="127" spans="2:12" ht="18" customHeight="1" x14ac:dyDescent="0.2">
      <c r="B127" s="148" t="s">
        <v>140</v>
      </c>
      <c r="C127" s="149"/>
      <c r="D127" s="150"/>
      <c r="E127" s="151">
        <f>L113</f>
        <v>2.8420000534057617</v>
      </c>
      <c r="F127" s="152"/>
      <c r="G127" s="153"/>
      <c r="H127" s="154" t="s">
        <v>17</v>
      </c>
      <c r="I127" s="124">
        <f>VLOOKUP(H126,AA3:AB14,2,FALSE)</f>
        <v>8.4000000000000005E-2</v>
      </c>
      <c r="J127" s="126"/>
      <c r="K127" s="155" t="s">
        <v>18</v>
      </c>
      <c r="L127" s="144">
        <f>E127*I127</f>
        <v>0.238728004486084</v>
      </c>
    </row>
    <row r="128" spans="2:12" x14ac:dyDescent="0.2">
      <c r="B128" s="104" t="s">
        <v>141</v>
      </c>
      <c r="C128" s="102"/>
      <c r="D128" s="102"/>
      <c r="E128" s="102"/>
      <c r="F128" s="102"/>
      <c r="G128" s="102"/>
      <c r="H128" s="102"/>
      <c r="I128" s="102"/>
      <c r="J128" s="102"/>
      <c r="K128" s="102"/>
      <c r="L128" s="156">
        <f>(L124+L127)</f>
        <v>5.3627280044860832</v>
      </c>
    </row>
    <row r="129" spans="2:12" ht="22.5" customHeight="1" x14ac:dyDescent="0.2">
      <c r="B129" s="157" t="s">
        <v>142</v>
      </c>
      <c r="C129" s="158"/>
      <c r="D129" s="158"/>
      <c r="E129" s="158"/>
      <c r="F129" s="158"/>
      <c r="G129" s="159"/>
      <c r="H129" s="160">
        <v>1.2</v>
      </c>
      <c r="I129" s="161"/>
      <c r="J129" s="162"/>
      <c r="K129" s="163" t="s">
        <v>18</v>
      </c>
      <c r="L129" s="164">
        <f>H129</f>
        <v>1.2</v>
      </c>
    </row>
    <row r="130" spans="2:12" ht="15.75" x14ac:dyDescent="0.25">
      <c r="B130" s="165" t="s">
        <v>143</v>
      </c>
      <c r="C130" s="166"/>
      <c r="D130" s="166"/>
      <c r="E130" s="166"/>
      <c r="F130" s="166"/>
      <c r="G130" s="166"/>
      <c r="H130" s="166"/>
      <c r="I130" s="166"/>
      <c r="J130" s="166"/>
      <c r="K130" s="167"/>
      <c r="L130" s="168">
        <f>L128*L129</f>
        <v>6.4352736053832995</v>
      </c>
    </row>
    <row r="131" spans="2:12" ht="15.75" x14ac:dyDescent="0.25"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70"/>
    </row>
    <row r="132" spans="2:12" x14ac:dyDescent="0.2">
      <c r="B132" s="104" t="s">
        <v>144</v>
      </c>
      <c r="C132" s="102"/>
      <c r="D132" s="102"/>
      <c r="E132" s="102"/>
      <c r="F132" s="102"/>
      <c r="G132" s="102"/>
      <c r="H132" s="171" t="str">
        <f>IF(L130&lt;=7,"BAT-1270 - 7AH Batteries",IF(L130&lt;=12,"BAT-12120 - 12AH Batteries",IF(L130&lt;=18,"BAT-12180 - 18AH Batteries",IF(L130&lt;=26,"BAT-12260 - 26AH Batteries",IF(L130&lt;=55,"BAT-12550 - 55AH Batteries",IF(L130&lt;=100,"BAT-121000 - 100AH Batteries","No recomendation for battery."))))))</f>
        <v>BAT-1270 - 7AH Batteries</v>
      </c>
      <c r="I132" s="172"/>
      <c r="J132" s="172"/>
      <c r="K132" s="172"/>
      <c r="L132" s="173"/>
    </row>
    <row r="133" spans="2:12" x14ac:dyDescent="0.2">
      <c r="H133" s="174"/>
      <c r="I133" s="175"/>
      <c r="J133" s="176"/>
      <c r="K133" s="169"/>
    </row>
    <row r="134" spans="2:12" x14ac:dyDescent="0.2">
      <c r="B134" s="177" t="s">
        <v>145</v>
      </c>
      <c r="C134" s="178"/>
      <c r="D134" s="178"/>
      <c r="E134" s="178"/>
      <c r="F134" s="178"/>
      <c r="G134" s="178"/>
      <c r="H134" s="179"/>
      <c r="I134" s="180"/>
      <c r="J134" s="180"/>
      <c r="K134" s="180"/>
      <c r="L134" s="181"/>
    </row>
    <row r="135" spans="2:12" x14ac:dyDescent="0.2">
      <c r="B135" s="182" t="str">
        <f>IF(L130&lt;=18,"The batteries can be charged by the ES-200X Charger.",IF(L130&lt;=75,"The batteries will require a CHG-75 External Battery Charger.",IF(L130&lt;=120,"The batteries will require a CHG-120F External Battery Charger.","This system will require multiple External Battery Chargers.")))</f>
        <v>The batteries can be charged by the ES-200X Charger.</v>
      </c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</row>
    <row r="136" spans="2:12" x14ac:dyDescent="0.2">
      <c r="B136" s="182" t="str">
        <f>IF(ROUNDUP(L130,0)&lt;=12,"The batteries can be housed in the ES-200X Cabinet.",IF(ROUNDUP(L130,0)&lt;=18,"You will need a BB-17F Backbox for these batteries.",IF(ROUNDUP(L130,0)&lt;=26,"You will need a BB-26 Backbox for these batteries.",IF(ROUNDUP(L130,0)&lt;=55,"You will need a BB-55 Backbox for these batteries.","You will need multiple BB-55 Backboxes for these batteries."))))</f>
        <v>The batteries can be housed in the ES-200X Cabinet.</v>
      </c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</row>
    <row r="137" spans="2:12" x14ac:dyDescent="0.2">
      <c r="B137" s="183"/>
      <c r="C137" s="184"/>
      <c r="D137" s="184"/>
      <c r="E137" s="185"/>
      <c r="F137" s="186"/>
      <c r="G137" s="183"/>
    </row>
    <row r="138" spans="2:12" x14ac:dyDescent="0.2">
      <c r="B138" s="177" t="s">
        <v>146</v>
      </c>
      <c r="C138" s="178"/>
      <c r="D138" s="178"/>
      <c r="E138" s="178"/>
      <c r="F138" s="178"/>
      <c r="G138" s="178"/>
      <c r="H138" s="124"/>
      <c r="I138" s="125"/>
      <c r="J138" s="125"/>
      <c r="K138" s="125"/>
      <c r="L138" s="126"/>
    </row>
    <row r="139" spans="2:12" x14ac:dyDescent="0.2">
      <c r="B139" s="187" t="str">
        <f>IF(J107="","NAC#1 current is within the limitations of the circuit.",IF(J107&gt;2.5,"**THE CURRENT FOR NAC#1 EXCEEDS THE MAX. OUTPUT OF THE CIRCUIT**","NAC#1 current is within the limitations of the circuit."))</f>
        <v>NAC#1 current is within the limitations of the circuit.</v>
      </c>
      <c r="C139" s="188"/>
      <c r="D139" s="188"/>
      <c r="E139" s="188"/>
      <c r="F139" s="188"/>
      <c r="G139" s="188"/>
      <c r="H139" s="188"/>
      <c r="I139" s="188"/>
      <c r="J139" s="188"/>
      <c r="K139" s="188"/>
      <c r="L139" s="189"/>
    </row>
    <row r="140" spans="2:12" x14ac:dyDescent="0.2">
      <c r="B140" s="187" t="str">
        <f>IF(J108="","NAC#2 current is within the limitations of the circuit.",IF(J108&gt;2.5,"**THE CURRENT FOR NAC#2 EXCEEDS THE MAX. OUTPUT OF THE CIRCUIT**","NAC#2 current is within the limitations of the circuit."))</f>
        <v>NAC#2 current is within the limitations of the circuit.</v>
      </c>
      <c r="C140" s="188"/>
      <c r="D140" s="188"/>
      <c r="E140" s="188"/>
      <c r="F140" s="188"/>
      <c r="G140" s="188"/>
      <c r="H140" s="188"/>
      <c r="I140" s="188"/>
      <c r="J140" s="188"/>
      <c r="K140" s="188"/>
      <c r="L140" s="189"/>
    </row>
    <row r="141" spans="2:12" x14ac:dyDescent="0.2">
      <c r="B141" s="187" t="str">
        <f>IF(J109="","NAC#3 current is within the limitations of the circuit.",IF(J109&gt;2.5,"**THE CURRENT FOR NAC#3 EXCEEDS THE MAX. OUTPUT OF THE CIRCUIT**","NAC#3 current is within the limitations of the circuit."))</f>
        <v>NAC#3 current is within the limitations of the circuit.</v>
      </c>
      <c r="C141" s="188"/>
      <c r="D141" s="188"/>
      <c r="E141" s="188"/>
      <c r="F141" s="188"/>
      <c r="G141" s="188"/>
      <c r="H141" s="188"/>
      <c r="I141" s="188"/>
      <c r="J141" s="188"/>
      <c r="K141" s="188"/>
      <c r="L141" s="189"/>
    </row>
    <row r="142" spans="2:12" x14ac:dyDescent="0.2">
      <c r="B142" s="187" t="str">
        <f>IF(J110="","NAC#4 current is within the limitations of the circuit.",IF(J110&gt;2.5,"**THE CURRENT FOR NAC#4 EXCEEDS THE MAX. OUTPUT OF THE CIRCUIT**","NAC#4 current is within the limitations of the circuit."))</f>
        <v>NAC#4 current is within the limitations of the circuit.</v>
      </c>
      <c r="C142" s="188"/>
      <c r="D142" s="188"/>
      <c r="E142" s="188"/>
      <c r="F142" s="188"/>
      <c r="G142" s="188"/>
      <c r="H142" s="188"/>
      <c r="I142" s="188"/>
      <c r="J142" s="188"/>
      <c r="K142" s="188"/>
      <c r="L142" s="189"/>
    </row>
    <row r="143" spans="2:12" x14ac:dyDescent="0.2">
      <c r="B143" s="190" t="s">
        <v>147</v>
      </c>
      <c r="C143" s="191"/>
      <c r="D143" s="191"/>
      <c r="E143" s="191"/>
      <c r="F143" s="191"/>
      <c r="G143" s="191"/>
      <c r="H143" s="191"/>
      <c r="I143" s="191"/>
      <c r="J143" s="191"/>
      <c r="K143" s="191"/>
      <c r="L143" s="192"/>
    </row>
    <row r="144" spans="2:12" x14ac:dyDescent="0.2">
      <c r="B144" s="193" t="str">
        <f>IF(C10&gt;0,IF(L113&gt;6,"Output Current has exceeded panel limitations. Consider adding an Auxiliary Power Supply.","The output current is within the panel's limitations."),IF(L113&gt;3,IF(L113&lt;=6,"An Additional PWRMOD24 Transformer is required to meet current draw requirements.","Output Current has exceeded panel limitations. Consider adding an Auxiliary Power Supply."),"The output current is within the panel's limitations."))</f>
        <v>The output current is within the panel's limitations.</v>
      </c>
      <c r="C144" s="194"/>
      <c r="D144" s="194"/>
      <c r="E144" s="194"/>
      <c r="F144" s="194"/>
      <c r="G144" s="194"/>
      <c r="H144" s="194"/>
      <c r="I144" s="194"/>
      <c r="J144" s="194"/>
      <c r="K144" s="194"/>
      <c r="L144" s="195"/>
    </row>
    <row r="145" spans="2:12" x14ac:dyDescent="0.2"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  <c r="L145" s="196"/>
    </row>
    <row r="146" spans="2:12" ht="39" customHeight="1" x14ac:dyDescent="0.2">
      <c r="B146" s="197"/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</row>
    <row r="147" spans="2:12" ht="38.25" customHeight="1" x14ac:dyDescent="0.4">
      <c r="B147" s="108"/>
      <c r="C147" s="3" t="s">
        <v>148</v>
      </c>
      <c r="D147" s="3"/>
      <c r="E147" s="3"/>
      <c r="F147" s="3"/>
      <c r="G147" s="3"/>
      <c r="H147" s="3"/>
      <c r="I147" s="3"/>
      <c r="J147" s="3"/>
      <c r="K147" s="3"/>
      <c r="L147" s="4"/>
    </row>
    <row r="148" spans="2:12" x14ac:dyDescent="0.2">
      <c r="B148" s="198" t="s">
        <v>126</v>
      </c>
      <c r="C148" s="199"/>
      <c r="D148" s="199"/>
      <c r="E148" s="199"/>
      <c r="F148" s="199"/>
      <c r="G148" s="199"/>
      <c r="H148" s="199"/>
      <c r="I148" s="199"/>
      <c r="J148" s="199"/>
      <c r="K148" s="199"/>
      <c r="L148" s="200"/>
    </row>
    <row r="149" spans="2:12" x14ac:dyDescent="0.2">
      <c r="B149" s="16" t="s">
        <v>149</v>
      </c>
      <c r="C149" s="17" t="s">
        <v>11</v>
      </c>
      <c r="D149" s="18" t="s">
        <v>150</v>
      </c>
      <c r="E149" s="19"/>
      <c r="F149" s="20"/>
      <c r="G149" s="17" t="s">
        <v>13</v>
      </c>
      <c r="H149" s="17" t="s">
        <v>11</v>
      </c>
      <c r="I149" s="21" t="s">
        <v>151</v>
      </c>
      <c r="J149" s="22"/>
      <c r="K149" s="23"/>
      <c r="L149" s="24" t="s">
        <v>13</v>
      </c>
    </row>
    <row r="150" spans="2:12" x14ac:dyDescent="0.2">
      <c r="B150" s="201" t="s">
        <v>168</v>
      </c>
      <c r="C150" s="81">
        <v>2</v>
      </c>
      <c r="D150" s="81" t="s">
        <v>17</v>
      </c>
      <c r="E150" s="82">
        <v>0</v>
      </c>
      <c r="F150" s="81" t="s">
        <v>18</v>
      </c>
      <c r="G150" s="83">
        <f t="shared" ref="G150:G159" si="14">IF(C150&gt;0,PRODUCT(C150,E150),"")</f>
        <v>0</v>
      </c>
      <c r="H150" s="81">
        <f t="shared" ref="H150:H159" si="15">C150</f>
        <v>2</v>
      </c>
      <c r="I150" s="81" t="s">
        <v>17</v>
      </c>
      <c r="J150" s="82">
        <v>0.33700001239776611</v>
      </c>
      <c r="K150" s="81" t="s">
        <v>18</v>
      </c>
      <c r="L150" s="83">
        <f t="shared" ref="L150:L159" si="16">IF(H150&gt;0,PRODUCT(H150,J150),"")</f>
        <v>0.67400002479553223</v>
      </c>
    </row>
    <row r="151" spans="2:12" x14ac:dyDescent="0.2">
      <c r="B151" s="80" t="s">
        <v>169</v>
      </c>
      <c r="C151" s="46">
        <v>10</v>
      </c>
      <c r="D151" s="46" t="s">
        <v>17</v>
      </c>
      <c r="E151" s="47">
        <v>0</v>
      </c>
      <c r="F151" s="46" t="s">
        <v>18</v>
      </c>
      <c r="G151" s="77">
        <f t="shared" si="14"/>
        <v>0</v>
      </c>
      <c r="H151" s="46">
        <f t="shared" si="15"/>
        <v>10</v>
      </c>
      <c r="I151" s="46" t="s">
        <v>17</v>
      </c>
      <c r="J151" s="47">
        <v>0.14699999988079071</v>
      </c>
      <c r="K151" s="46" t="s">
        <v>18</v>
      </c>
      <c r="L151" s="77">
        <f t="shared" si="16"/>
        <v>1.4699999988079071</v>
      </c>
    </row>
    <row r="152" spans="2:12" x14ac:dyDescent="0.2">
      <c r="B152" s="80"/>
      <c r="C152" s="46">
        <v>0</v>
      </c>
      <c r="D152" s="46" t="s">
        <v>17</v>
      </c>
      <c r="E152" s="47">
        <v>0</v>
      </c>
      <c r="F152" s="46" t="s">
        <v>18</v>
      </c>
      <c r="G152" s="77" t="str">
        <f t="shared" si="14"/>
        <v/>
      </c>
      <c r="H152" s="46">
        <f t="shared" si="15"/>
        <v>0</v>
      </c>
      <c r="I152" s="46" t="s">
        <v>17</v>
      </c>
      <c r="J152" s="47">
        <v>0</v>
      </c>
      <c r="K152" s="46" t="s">
        <v>18</v>
      </c>
      <c r="L152" s="77" t="str">
        <f t="shared" si="16"/>
        <v/>
      </c>
    </row>
    <row r="153" spans="2:12" x14ac:dyDescent="0.2">
      <c r="B153" s="202"/>
      <c r="C153" s="55">
        <v>0</v>
      </c>
      <c r="D153" s="55" t="s">
        <v>17</v>
      </c>
      <c r="E153" s="56">
        <v>0</v>
      </c>
      <c r="F153" s="55" t="s">
        <v>18</v>
      </c>
      <c r="G153" s="84" t="str">
        <f t="shared" si="14"/>
        <v/>
      </c>
      <c r="H153" s="55">
        <f t="shared" si="15"/>
        <v>0</v>
      </c>
      <c r="I153" s="55" t="s">
        <v>17</v>
      </c>
      <c r="J153" s="56">
        <v>0</v>
      </c>
      <c r="K153" s="55" t="s">
        <v>18</v>
      </c>
      <c r="L153" s="84" t="str">
        <f t="shared" si="16"/>
        <v/>
      </c>
    </row>
    <row r="154" spans="2:12" x14ac:dyDescent="0.2">
      <c r="B154" s="203"/>
      <c r="C154" s="30">
        <v>0</v>
      </c>
      <c r="D154" s="30" t="s">
        <v>17</v>
      </c>
      <c r="E154" s="28">
        <v>0</v>
      </c>
      <c r="F154" s="30" t="s">
        <v>18</v>
      </c>
      <c r="G154" s="28" t="str">
        <f t="shared" si="14"/>
        <v/>
      </c>
      <c r="H154" s="30">
        <f t="shared" si="15"/>
        <v>0</v>
      </c>
      <c r="I154" s="30" t="s">
        <v>17</v>
      </c>
      <c r="J154" s="28">
        <v>0</v>
      </c>
      <c r="K154" s="30" t="s">
        <v>18</v>
      </c>
      <c r="L154" s="28" t="str">
        <f t="shared" si="16"/>
        <v/>
      </c>
    </row>
    <row r="155" spans="2:12" x14ac:dyDescent="0.2">
      <c r="B155" s="203"/>
      <c r="C155" s="30">
        <v>0</v>
      </c>
      <c r="D155" s="30" t="s">
        <v>17</v>
      </c>
      <c r="E155" s="28">
        <v>0</v>
      </c>
      <c r="F155" s="30" t="s">
        <v>18</v>
      </c>
      <c r="G155" s="28" t="str">
        <f t="shared" si="14"/>
        <v/>
      </c>
      <c r="H155" s="30">
        <f t="shared" si="15"/>
        <v>0</v>
      </c>
      <c r="I155" s="30" t="s">
        <v>17</v>
      </c>
      <c r="J155" s="28">
        <v>0</v>
      </c>
      <c r="K155" s="30" t="s">
        <v>18</v>
      </c>
      <c r="L155" s="28" t="str">
        <f t="shared" si="16"/>
        <v/>
      </c>
    </row>
    <row r="156" spans="2:12" x14ac:dyDescent="0.2">
      <c r="B156" s="201"/>
      <c r="C156" s="81">
        <v>0</v>
      </c>
      <c r="D156" s="81" t="s">
        <v>17</v>
      </c>
      <c r="E156" s="82">
        <v>0</v>
      </c>
      <c r="F156" s="81" t="s">
        <v>18</v>
      </c>
      <c r="G156" s="83" t="str">
        <f t="shared" si="14"/>
        <v/>
      </c>
      <c r="H156" s="81">
        <f t="shared" si="15"/>
        <v>0</v>
      </c>
      <c r="I156" s="81" t="s">
        <v>17</v>
      </c>
      <c r="J156" s="82">
        <v>0</v>
      </c>
      <c r="K156" s="81" t="s">
        <v>18</v>
      </c>
      <c r="L156" s="83" t="str">
        <f t="shared" si="16"/>
        <v/>
      </c>
    </row>
    <row r="157" spans="2:12" x14ac:dyDescent="0.2">
      <c r="B157" s="80"/>
      <c r="C157" s="46">
        <v>0</v>
      </c>
      <c r="D157" s="46" t="s">
        <v>17</v>
      </c>
      <c r="E157" s="47">
        <v>0</v>
      </c>
      <c r="F157" s="46" t="s">
        <v>18</v>
      </c>
      <c r="G157" s="77" t="str">
        <f t="shared" si="14"/>
        <v/>
      </c>
      <c r="H157" s="46">
        <f t="shared" si="15"/>
        <v>0</v>
      </c>
      <c r="I157" s="46" t="s">
        <v>17</v>
      </c>
      <c r="J157" s="47">
        <v>0</v>
      </c>
      <c r="K157" s="46" t="s">
        <v>18</v>
      </c>
      <c r="L157" s="77" t="str">
        <f t="shared" si="16"/>
        <v/>
      </c>
    </row>
    <row r="158" spans="2:12" x14ac:dyDescent="0.2">
      <c r="B158" s="80"/>
      <c r="C158" s="46">
        <v>0</v>
      </c>
      <c r="D158" s="46" t="s">
        <v>17</v>
      </c>
      <c r="E158" s="47">
        <v>0</v>
      </c>
      <c r="F158" s="46" t="s">
        <v>18</v>
      </c>
      <c r="G158" s="77" t="str">
        <f t="shared" si="14"/>
        <v/>
      </c>
      <c r="H158" s="46">
        <f t="shared" si="15"/>
        <v>0</v>
      </c>
      <c r="I158" s="46" t="s">
        <v>17</v>
      </c>
      <c r="J158" s="47">
        <v>0</v>
      </c>
      <c r="K158" s="46" t="s">
        <v>18</v>
      </c>
      <c r="L158" s="77" t="str">
        <f t="shared" si="16"/>
        <v/>
      </c>
    </row>
    <row r="159" spans="2:12" x14ac:dyDescent="0.2">
      <c r="B159" s="202"/>
      <c r="C159" s="55">
        <v>0</v>
      </c>
      <c r="D159" s="55" t="s">
        <v>17</v>
      </c>
      <c r="E159" s="56">
        <v>0</v>
      </c>
      <c r="F159" s="55" t="s">
        <v>18</v>
      </c>
      <c r="G159" s="84" t="str">
        <f t="shared" si="14"/>
        <v/>
      </c>
      <c r="H159" s="55">
        <f t="shared" si="15"/>
        <v>0</v>
      </c>
      <c r="I159" s="55" t="s">
        <v>17</v>
      </c>
      <c r="J159" s="56">
        <v>0</v>
      </c>
      <c r="K159" s="204" t="s">
        <v>18</v>
      </c>
      <c r="L159" s="205" t="str">
        <f t="shared" si="16"/>
        <v/>
      </c>
    </row>
    <row r="160" spans="2:12" x14ac:dyDescent="0.2">
      <c r="B160" s="101" t="s">
        <v>132</v>
      </c>
      <c r="C160" s="102"/>
      <c r="D160" s="102"/>
      <c r="E160" s="102"/>
      <c r="F160" s="102"/>
      <c r="G160" s="103">
        <f>SUM(G150:G159)</f>
        <v>0</v>
      </c>
      <c r="H160" s="104" t="s">
        <v>133</v>
      </c>
      <c r="I160" s="102"/>
      <c r="J160" s="102"/>
      <c r="K160" s="105"/>
      <c r="L160" s="103">
        <f>SUM(L150:L159)</f>
        <v>2.1440000236034393</v>
      </c>
    </row>
    <row r="162" spans="2:12" x14ac:dyDescent="0.2">
      <c r="B162" s="206" t="s">
        <v>127</v>
      </c>
      <c r="C162" s="207"/>
      <c r="D162" s="207"/>
      <c r="E162" s="207"/>
      <c r="F162" s="207"/>
      <c r="G162" s="207"/>
      <c r="H162" s="207"/>
      <c r="I162" s="207"/>
      <c r="J162" s="207"/>
      <c r="K162" s="207"/>
      <c r="L162" s="208"/>
    </row>
    <row r="163" spans="2:12" x14ac:dyDescent="0.2">
      <c r="B163" s="16" t="s">
        <v>149</v>
      </c>
      <c r="C163" s="17" t="s">
        <v>11</v>
      </c>
      <c r="D163" s="18" t="s">
        <v>150</v>
      </c>
      <c r="E163" s="19"/>
      <c r="F163" s="20"/>
      <c r="G163" s="17" t="s">
        <v>13</v>
      </c>
      <c r="H163" s="17" t="s">
        <v>11</v>
      </c>
      <c r="I163" s="21" t="s">
        <v>151</v>
      </c>
      <c r="J163" s="22"/>
      <c r="K163" s="23"/>
      <c r="L163" s="24" t="s">
        <v>13</v>
      </c>
    </row>
    <row r="164" spans="2:12" x14ac:dyDescent="0.2">
      <c r="B164" s="201"/>
      <c r="C164" s="81">
        <v>0</v>
      </c>
      <c r="D164" s="81" t="s">
        <v>17</v>
      </c>
      <c r="E164" s="82">
        <v>0</v>
      </c>
      <c r="F164" s="81" t="s">
        <v>18</v>
      </c>
      <c r="G164" s="83" t="str">
        <f t="shared" ref="G164:G173" si="17">IF(C164&gt;0,PRODUCT(C164,E164),"")</f>
        <v/>
      </c>
      <c r="H164" s="81">
        <f t="shared" ref="H164:H173" si="18">C164</f>
        <v>0</v>
      </c>
      <c r="I164" s="81" t="s">
        <v>17</v>
      </c>
      <c r="J164" s="82">
        <v>0</v>
      </c>
      <c r="K164" s="81" t="s">
        <v>18</v>
      </c>
      <c r="L164" s="83" t="str">
        <f t="shared" ref="L164:L173" si="19">IF(H164&gt;0,PRODUCT(H164,J164),"")</f>
        <v/>
      </c>
    </row>
    <row r="165" spans="2:12" x14ac:dyDescent="0.2">
      <c r="B165" s="80"/>
      <c r="C165" s="46">
        <v>0</v>
      </c>
      <c r="D165" s="46" t="s">
        <v>17</v>
      </c>
      <c r="E165" s="47">
        <v>0</v>
      </c>
      <c r="F165" s="46" t="s">
        <v>18</v>
      </c>
      <c r="G165" s="77" t="str">
        <f t="shared" si="17"/>
        <v/>
      </c>
      <c r="H165" s="46">
        <f t="shared" si="18"/>
        <v>0</v>
      </c>
      <c r="I165" s="46" t="s">
        <v>17</v>
      </c>
      <c r="J165" s="47">
        <v>0</v>
      </c>
      <c r="K165" s="46" t="s">
        <v>18</v>
      </c>
      <c r="L165" s="77" t="str">
        <f t="shared" si="19"/>
        <v/>
      </c>
    </row>
    <row r="166" spans="2:12" x14ac:dyDescent="0.2">
      <c r="B166" s="80"/>
      <c r="C166" s="46">
        <v>0</v>
      </c>
      <c r="D166" s="46" t="s">
        <v>17</v>
      </c>
      <c r="E166" s="47">
        <v>0</v>
      </c>
      <c r="F166" s="46" t="s">
        <v>18</v>
      </c>
      <c r="G166" s="77" t="str">
        <f t="shared" si="17"/>
        <v/>
      </c>
      <c r="H166" s="46">
        <f t="shared" si="18"/>
        <v>0</v>
      </c>
      <c r="I166" s="46" t="s">
        <v>17</v>
      </c>
      <c r="J166" s="47">
        <v>0</v>
      </c>
      <c r="K166" s="46" t="s">
        <v>18</v>
      </c>
      <c r="L166" s="77" t="str">
        <f t="shared" si="19"/>
        <v/>
      </c>
    </row>
    <row r="167" spans="2:12" x14ac:dyDescent="0.2">
      <c r="B167" s="202"/>
      <c r="C167" s="55">
        <v>0</v>
      </c>
      <c r="D167" s="55" t="s">
        <v>17</v>
      </c>
      <c r="E167" s="56">
        <v>0</v>
      </c>
      <c r="F167" s="55" t="s">
        <v>18</v>
      </c>
      <c r="G167" s="84" t="str">
        <f t="shared" si="17"/>
        <v/>
      </c>
      <c r="H167" s="55">
        <f t="shared" si="18"/>
        <v>0</v>
      </c>
      <c r="I167" s="55" t="s">
        <v>17</v>
      </c>
      <c r="J167" s="56">
        <v>0</v>
      </c>
      <c r="K167" s="55" t="s">
        <v>18</v>
      </c>
      <c r="L167" s="84" t="str">
        <f t="shared" si="19"/>
        <v/>
      </c>
    </row>
    <row r="168" spans="2:12" x14ac:dyDescent="0.2">
      <c r="B168" s="203"/>
      <c r="C168" s="30">
        <v>0</v>
      </c>
      <c r="D168" s="30" t="s">
        <v>17</v>
      </c>
      <c r="E168" s="28">
        <v>0</v>
      </c>
      <c r="F168" s="30" t="s">
        <v>18</v>
      </c>
      <c r="G168" s="28" t="str">
        <f t="shared" si="17"/>
        <v/>
      </c>
      <c r="H168" s="30">
        <f t="shared" si="18"/>
        <v>0</v>
      </c>
      <c r="I168" s="30" t="s">
        <v>17</v>
      </c>
      <c r="J168" s="28">
        <v>0</v>
      </c>
      <c r="K168" s="30" t="s">
        <v>18</v>
      </c>
      <c r="L168" s="28" t="str">
        <f t="shared" si="19"/>
        <v/>
      </c>
    </row>
    <row r="169" spans="2:12" x14ac:dyDescent="0.2">
      <c r="B169" s="203"/>
      <c r="C169" s="30">
        <v>0</v>
      </c>
      <c r="D169" s="30" t="s">
        <v>17</v>
      </c>
      <c r="E169" s="28">
        <v>0</v>
      </c>
      <c r="F169" s="30" t="s">
        <v>18</v>
      </c>
      <c r="G169" s="28" t="str">
        <f t="shared" si="17"/>
        <v/>
      </c>
      <c r="H169" s="30">
        <f t="shared" si="18"/>
        <v>0</v>
      </c>
      <c r="I169" s="30" t="s">
        <v>17</v>
      </c>
      <c r="J169" s="28">
        <v>0</v>
      </c>
      <c r="K169" s="30" t="s">
        <v>18</v>
      </c>
      <c r="L169" s="28" t="str">
        <f t="shared" si="19"/>
        <v/>
      </c>
    </row>
    <row r="170" spans="2:12" x14ac:dyDescent="0.2">
      <c r="B170" s="201"/>
      <c r="C170" s="81">
        <v>0</v>
      </c>
      <c r="D170" s="81" t="s">
        <v>17</v>
      </c>
      <c r="E170" s="82">
        <v>0</v>
      </c>
      <c r="F170" s="81" t="s">
        <v>18</v>
      </c>
      <c r="G170" s="83" t="str">
        <f t="shared" si="17"/>
        <v/>
      </c>
      <c r="H170" s="81">
        <f t="shared" si="18"/>
        <v>0</v>
      </c>
      <c r="I170" s="81" t="s">
        <v>17</v>
      </c>
      <c r="J170" s="82">
        <v>0</v>
      </c>
      <c r="K170" s="81" t="s">
        <v>18</v>
      </c>
      <c r="L170" s="83" t="str">
        <f t="shared" si="19"/>
        <v/>
      </c>
    </row>
    <row r="171" spans="2:12" x14ac:dyDescent="0.2">
      <c r="B171" s="80"/>
      <c r="C171" s="46">
        <v>0</v>
      </c>
      <c r="D171" s="46" t="s">
        <v>17</v>
      </c>
      <c r="E171" s="47">
        <v>0</v>
      </c>
      <c r="F171" s="46" t="s">
        <v>18</v>
      </c>
      <c r="G171" s="77" t="str">
        <f t="shared" si="17"/>
        <v/>
      </c>
      <c r="H171" s="46">
        <f t="shared" si="18"/>
        <v>0</v>
      </c>
      <c r="I171" s="46" t="s">
        <v>17</v>
      </c>
      <c r="J171" s="47">
        <v>0</v>
      </c>
      <c r="K171" s="46" t="s">
        <v>18</v>
      </c>
      <c r="L171" s="77" t="str">
        <f t="shared" si="19"/>
        <v/>
      </c>
    </row>
    <row r="172" spans="2:12" x14ac:dyDescent="0.2">
      <c r="B172" s="80"/>
      <c r="C172" s="46">
        <v>0</v>
      </c>
      <c r="D172" s="46" t="s">
        <v>17</v>
      </c>
      <c r="E172" s="47">
        <v>0</v>
      </c>
      <c r="F172" s="46" t="s">
        <v>18</v>
      </c>
      <c r="G172" s="77" t="str">
        <f t="shared" si="17"/>
        <v/>
      </c>
      <c r="H172" s="46">
        <f t="shared" si="18"/>
        <v>0</v>
      </c>
      <c r="I172" s="46" t="s">
        <v>17</v>
      </c>
      <c r="J172" s="47">
        <v>0</v>
      </c>
      <c r="K172" s="46" t="s">
        <v>18</v>
      </c>
      <c r="L172" s="77" t="str">
        <f t="shared" si="19"/>
        <v/>
      </c>
    </row>
    <row r="173" spans="2:12" x14ac:dyDescent="0.2">
      <c r="B173" s="202"/>
      <c r="C173" s="55">
        <v>0</v>
      </c>
      <c r="D173" s="55" t="s">
        <v>17</v>
      </c>
      <c r="E173" s="56">
        <v>0</v>
      </c>
      <c r="F173" s="55" t="s">
        <v>18</v>
      </c>
      <c r="G173" s="84" t="str">
        <f t="shared" si="17"/>
        <v/>
      </c>
      <c r="H173" s="55">
        <f t="shared" si="18"/>
        <v>0</v>
      </c>
      <c r="I173" s="55" t="s">
        <v>17</v>
      </c>
      <c r="J173" s="56">
        <v>0</v>
      </c>
      <c r="K173" s="204" t="s">
        <v>18</v>
      </c>
      <c r="L173" s="205" t="str">
        <f t="shared" si="19"/>
        <v/>
      </c>
    </row>
    <row r="174" spans="2:12" x14ac:dyDescent="0.2">
      <c r="B174" s="101" t="s">
        <v>132</v>
      </c>
      <c r="C174" s="102"/>
      <c r="D174" s="102"/>
      <c r="E174" s="102"/>
      <c r="F174" s="102"/>
      <c r="G174" s="103">
        <f>SUM(G164:G173)</f>
        <v>0</v>
      </c>
      <c r="H174" s="104" t="s">
        <v>133</v>
      </c>
      <c r="I174" s="102"/>
      <c r="J174" s="102"/>
      <c r="K174" s="105"/>
      <c r="L174" s="103">
        <f>SUM(L164:L173)</f>
        <v>0</v>
      </c>
    </row>
    <row r="176" spans="2:12" x14ac:dyDescent="0.2">
      <c r="B176" s="206" t="s">
        <v>128</v>
      </c>
      <c r="C176" s="207"/>
      <c r="D176" s="207"/>
      <c r="E176" s="207"/>
      <c r="F176" s="207"/>
      <c r="G176" s="207"/>
      <c r="H176" s="207"/>
      <c r="I176" s="207"/>
      <c r="J176" s="207"/>
      <c r="K176" s="207"/>
      <c r="L176" s="208"/>
    </row>
    <row r="177" spans="2:12" x14ac:dyDescent="0.2">
      <c r="B177" s="16" t="s">
        <v>149</v>
      </c>
      <c r="C177" s="17" t="s">
        <v>11</v>
      </c>
      <c r="D177" s="18" t="s">
        <v>150</v>
      </c>
      <c r="E177" s="19"/>
      <c r="F177" s="20"/>
      <c r="G177" s="17" t="s">
        <v>13</v>
      </c>
      <c r="H177" s="17" t="s">
        <v>11</v>
      </c>
      <c r="I177" s="21" t="s">
        <v>151</v>
      </c>
      <c r="J177" s="22"/>
      <c r="K177" s="23"/>
      <c r="L177" s="24" t="s">
        <v>13</v>
      </c>
    </row>
    <row r="178" spans="2:12" x14ac:dyDescent="0.2">
      <c r="B178" s="201"/>
      <c r="C178" s="81">
        <v>0</v>
      </c>
      <c r="D178" s="81" t="s">
        <v>17</v>
      </c>
      <c r="E178" s="82">
        <v>0</v>
      </c>
      <c r="F178" s="81" t="s">
        <v>18</v>
      </c>
      <c r="G178" s="83" t="str">
        <f t="shared" ref="G178:G187" si="20">IF(C178&gt;0,PRODUCT(C178,E178),"")</f>
        <v/>
      </c>
      <c r="H178" s="81">
        <f t="shared" ref="H178:H187" si="21">C178</f>
        <v>0</v>
      </c>
      <c r="I178" s="81" t="s">
        <v>17</v>
      </c>
      <c r="J178" s="82">
        <v>0</v>
      </c>
      <c r="K178" s="81" t="s">
        <v>18</v>
      </c>
      <c r="L178" s="83" t="str">
        <f t="shared" ref="L178:L187" si="22">IF(H178&gt;0,PRODUCT(H178,J178),"")</f>
        <v/>
      </c>
    </row>
    <row r="179" spans="2:12" x14ac:dyDescent="0.2">
      <c r="B179" s="80"/>
      <c r="C179" s="46">
        <v>0</v>
      </c>
      <c r="D179" s="46" t="s">
        <v>17</v>
      </c>
      <c r="E179" s="47">
        <v>0</v>
      </c>
      <c r="F179" s="46" t="s">
        <v>18</v>
      </c>
      <c r="G179" s="77" t="str">
        <f t="shared" si="20"/>
        <v/>
      </c>
      <c r="H179" s="46">
        <f t="shared" si="21"/>
        <v>0</v>
      </c>
      <c r="I179" s="46" t="s">
        <v>17</v>
      </c>
      <c r="J179" s="47">
        <v>0</v>
      </c>
      <c r="K179" s="46" t="s">
        <v>18</v>
      </c>
      <c r="L179" s="77" t="str">
        <f t="shared" si="22"/>
        <v/>
      </c>
    </row>
    <row r="180" spans="2:12" x14ac:dyDescent="0.2">
      <c r="B180" s="80"/>
      <c r="C180" s="46">
        <v>0</v>
      </c>
      <c r="D180" s="46" t="s">
        <v>17</v>
      </c>
      <c r="E180" s="47">
        <v>0</v>
      </c>
      <c r="F180" s="46" t="s">
        <v>18</v>
      </c>
      <c r="G180" s="77" t="str">
        <f t="shared" si="20"/>
        <v/>
      </c>
      <c r="H180" s="46">
        <f t="shared" si="21"/>
        <v>0</v>
      </c>
      <c r="I180" s="46" t="s">
        <v>17</v>
      </c>
      <c r="J180" s="47">
        <v>0</v>
      </c>
      <c r="K180" s="46" t="s">
        <v>18</v>
      </c>
      <c r="L180" s="77" t="str">
        <f t="shared" si="22"/>
        <v/>
      </c>
    </row>
    <row r="181" spans="2:12" x14ac:dyDescent="0.2">
      <c r="B181" s="202"/>
      <c r="C181" s="55">
        <v>0</v>
      </c>
      <c r="D181" s="55" t="s">
        <v>17</v>
      </c>
      <c r="E181" s="56">
        <v>0</v>
      </c>
      <c r="F181" s="55" t="s">
        <v>18</v>
      </c>
      <c r="G181" s="84" t="str">
        <f t="shared" si="20"/>
        <v/>
      </c>
      <c r="H181" s="55">
        <f t="shared" si="21"/>
        <v>0</v>
      </c>
      <c r="I181" s="55" t="s">
        <v>17</v>
      </c>
      <c r="J181" s="56">
        <v>0</v>
      </c>
      <c r="K181" s="55" t="s">
        <v>18</v>
      </c>
      <c r="L181" s="84" t="str">
        <f t="shared" si="22"/>
        <v/>
      </c>
    </row>
    <row r="182" spans="2:12" x14ac:dyDescent="0.2">
      <c r="B182" s="203"/>
      <c r="C182" s="30">
        <v>0</v>
      </c>
      <c r="D182" s="30" t="s">
        <v>17</v>
      </c>
      <c r="E182" s="28">
        <v>0</v>
      </c>
      <c r="F182" s="30" t="s">
        <v>18</v>
      </c>
      <c r="G182" s="28" t="str">
        <f t="shared" si="20"/>
        <v/>
      </c>
      <c r="H182" s="30">
        <f t="shared" si="21"/>
        <v>0</v>
      </c>
      <c r="I182" s="30" t="s">
        <v>17</v>
      </c>
      <c r="J182" s="28">
        <v>0</v>
      </c>
      <c r="K182" s="30" t="s">
        <v>18</v>
      </c>
      <c r="L182" s="28" t="str">
        <f t="shared" si="22"/>
        <v/>
      </c>
    </row>
    <row r="183" spans="2:12" x14ac:dyDescent="0.2">
      <c r="B183" s="203"/>
      <c r="C183" s="30">
        <v>0</v>
      </c>
      <c r="D183" s="30" t="s">
        <v>17</v>
      </c>
      <c r="E183" s="28">
        <v>0</v>
      </c>
      <c r="F183" s="30" t="s">
        <v>18</v>
      </c>
      <c r="G183" s="28" t="str">
        <f t="shared" si="20"/>
        <v/>
      </c>
      <c r="H183" s="30">
        <f t="shared" si="21"/>
        <v>0</v>
      </c>
      <c r="I183" s="30" t="s">
        <v>17</v>
      </c>
      <c r="J183" s="28">
        <v>0</v>
      </c>
      <c r="K183" s="30" t="s">
        <v>18</v>
      </c>
      <c r="L183" s="28" t="str">
        <f t="shared" si="22"/>
        <v/>
      </c>
    </row>
    <row r="184" spans="2:12" x14ac:dyDescent="0.2">
      <c r="B184" s="201"/>
      <c r="C184" s="81">
        <v>0</v>
      </c>
      <c r="D184" s="81" t="s">
        <v>17</v>
      </c>
      <c r="E184" s="82">
        <v>0</v>
      </c>
      <c r="F184" s="81" t="s">
        <v>18</v>
      </c>
      <c r="G184" s="83" t="str">
        <f t="shared" si="20"/>
        <v/>
      </c>
      <c r="H184" s="81">
        <f t="shared" si="21"/>
        <v>0</v>
      </c>
      <c r="I184" s="81" t="s">
        <v>17</v>
      </c>
      <c r="J184" s="82">
        <v>0</v>
      </c>
      <c r="K184" s="81" t="s">
        <v>18</v>
      </c>
      <c r="L184" s="83" t="str">
        <f t="shared" si="22"/>
        <v/>
      </c>
    </row>
    <row r="185" spans="2:12" x14ac:dyDescent="0.2">
      <c r="B185" s="80"/>
      <c r="C185" s="46">
        <v>0</v>
      </c>
      <c r="D185" s="46" t="s">
        <v>17</v>
      </c>
      <c r="E185" s="47">
        <v>0</v>
      </c>
      <c r="F185" s="46" t="s">
        <v>18</v>
      </c>
      <c r="G185" s="77" t="str">
        <f t="shared" si="20"/>
        <v/>
      </c>
      <c r="H185" s="46">
        <f t="shared" si="21"/>
        <v>0</v>
      </c>
      <c r="I185" s="46" t="s">
        <v>17</v>
      </c>
      <c r="J185" s="47">
        <v>0</v>
      </c>
      <c r="K185" s="46" t="s">
        <v>18</v>
      </c>
      <c r="L185" s="77" t="str">
        <f t="shared" si="22"/>
        <v/>
      </c>
    </row>
    <row r="186" spans="2:12" x14ac:dyDescent="0.2">
      <c r="B186" s="80"/>
      <c r="C186" s="46">
        <v>0</v>
      </c>
      <c r="D186" s="46" t="s">
        <v>17</v>
      </c>
      <c r="E186" s="47">
        <v>0</v>
      </c>
      <c r="F186" s="46" t="s">
        <v>18</v>
      </c>
      <c r="G186" s="77" t="str">
        <f t="shared" si="20"/>
        <v/>
      </c>
      <c r="H186" s="46">
        <f t="shared" si="21"/>
        <v>0</v>
      </c>
      <c r="I186" s="46" t="s">
        <v>17</v>
      </c>
      <c r="J186" s="47">
        <v>0</v>
      </c>
      <c r="K186" s="46" t="s">
        <v>18</v>
      </c>
      <c r="L186" s="77" t="str">
        <f t="shared" si="22"/>
        <v/>
      </c>
    </row>
    <row r="187" spans="2:12" x14ac:dyDescent="0.2">
      <c r="B187" s="202"/>
      <c r="C187" s="55">
        <v>0</v>
      </c>
      <c r="D187" s="55" t="s">
        <v>17</v>
      </c>
      <c r="E187" s="56">
        <v>0</v>
      </c>
      <c r="F187" s="55" t="s">
        <v>18</v>
      </c>
      <c r="G187" s="84" t="str">
        <f t="shared" si="20"/>
        <v/>
      </c>
      <c r="H187" s="55">
        <f t="shared" si="21"/>
        <v>0</v>
      </c>
      <c r="I187" s="55" t="s">
        <v>17</v>
      </c>
      <c r="J187" s="56">
        <v>0</v>
      </c>
      <c r="K187" s="204" t="s">
        <v>18</v>
      </c>
      <c r="L187" s="205" t="str">
        <f t="shared" si="22"/>
        <v/>
      </c>
    </row>
    <row r="188" spans="2:12" x14ac:dyDescent="0.2">
      <c r="B188" s="101" t="s">
        <v>132</v>
      </c>
      <c r="C188" s="102"/>
      <c r="D188" s="102"/>
      <c r="E188" s="102"/>
      <c r="F188" s="102"/>
      <c r="G188" s="103">
        <f>SUM(G178:G187)</f>
        <v>0</v>
      </c>
      <c r="H188" s="104" t="s">
        <v>133</v>
      </c>
      <c r="I188" s="102"/>
      <c r="J188" s="102"/>
      <c r="K188" s="105"/>
      <c r="L188" s="103">
        <f>SUM(L178:L187)</f>
        <v>0</v>
      </c>
    </row>
    <row r="190" spans="2:12" x14ac:dyDescent="0.2">
      <c r="B190" s="206" t="s">
        <v>129</v>
      </c>
      <c r="C190" s="207"/>
      <c r="D190" s="207"/>
      <c r="E190" s="207"/>
      <c r="F190" s="207"/>
      <c r="G190" s="207"/>
      <c r="H190" s="207"/>
      <c r="I190" s="207"/>
      <c r="J190" s="207"/>
      <c r="K190" s="207"/>
      <c r="L190" s="208"/>
    </row>
    <row r="191" spans="2:12" x14ac:dyDescent="0.2">
      <c r="B191" s="16" t="s">
        <v>149</v>
      </c>
      <c r="C191" s="17" t="s">
        <v>11</v>
      </c>
      <c r="D191" s="18" t="s">
        <v>150</v>
      </c>
      <c r="E191" s="19"/>
      <c r="F191" s="20"/>
      <c r="G191" s="17" t="s">
        <v>13</v>
      </c>
      <c r="H191" s="17" t="s">
        <v>11</v>
      </c>
      <c r="I191" s="21" t="s">
        <v>151</v>
      </c>
      <c r="J191" s="22"/>
      <c r="K191" s="23"/>
      <c r="L191" s="24" t="s">
        <v>13</v>
      </c>
    </row>
    <row r="192" spans="2:12" x14ac:dyDescent="0.2">
      <c r="B192" s="201"/>
      <c r="C192" s="81">
        <v>0</v>
      </c>
      <c r="D192" s="81" t="s">
        <v>17</v>
      </c>
      <c r="E192" s="82">
        <v>0</v>
      </c>
      <c r="F192" s="81" t="s">
        <v>18</v>
      </c>
      <c r="G192" s="83" t="str">
        <f t="shared" ref="G192:G201" si="23">IF(C192&gt;0,PRODUCT(C192,E192),"")</f>
        <v/>
      </c>
      <c r="H192" s="81">
        <f t="shared" ref="H192:H201" si="24">C192</f>
        <v>0</v>
      </c>
      <c r="I192" s="81" t="s">
        <v>17</v>
      </c>
      <c r="J192" s="82">
        <v>0</v>
      </c>
      <c r="K192" s="81" t="s">
        <v>18</v>
      </c>
      <c r="L192" s="83" t="str">
        <f t="shared" ref="L192:L201" si="25">IF(H192&gt;0,PRODUCT(H192,J192),"")</f>
        <v/>
      </c>
    </row>
    <row r="193" spans="2:12" x14ac:dyDescent="0.2">
      <c r="B193" s="80"/>
      <c r="C193" s="46">
        <v>0</v>
      </c>
      <c r="D193" s="46" t="s">
        <v>17</v>
      </c>
      <c r="E193" s="47">
        <v>0</v>
      </c>
      <c r="F193" s="46" t="s">
        <v>18</v>
      </c>
      <c r="G193" s="77" t="str">
        <f t="shared" si="23"/>
        <v/>
      </c>
      <c r="H193" s="46">
        <f t="shared" si="24"/>
        <v>0</v>
      </c>
      <c r="I193" s="46" t="s">
        <v>17</v>
      </c>
      <c r="J193" s="47">
        <v>0</v>
      </c>
      <c r="K193" s="46" t="s">
        <v>18</v>
      </c>
      <c r="L193" s="77" t="str">
        <f t="shared" si="25"/>
        <v/>
      </c>
    </row>
    <row r="194" spans="2:12" x14ac:dyDescent="0.2">
      <c r="B194" s="80"/>
      <c r="C194" s="46">
        <v>0</v>
      </c>
      <c r="D194" s="46" t="s">
        <v>17</v>
      </c>
      <c r="E194" s="47">
        <v>0</v>
      </c>
      <c r="F194" s="46" t="s">
        <v>18</v>
      </c>
      <c r="G194" s="77" t="str">
        <f t="shared" si="23"/>
        <v/>
      </c>
      <c r="H194" s="46">
        <f t="shared" si="24"/>
        <v>0</v>
      </c>
      <c r="I194" s="46" t="s">
        <v>17</v>
      </c>
      <c r="J194" s="47">
        <v>0</v>
      </c>
      <c r="K194" s="46" t="s">
        <v>18</v>
      </c>
      <c r="L194" s="77" t="str">
        <f t="shared" si="25"/>
        <v/>
      </c>
    </row>
    <row r="195" spans="2:12" x14ac:dyDescent="0.2">
      <c r="B195" s="202"/>
      <c r="C195" s="55">
        <v>0</v>
      </c>
      <c r="D195" s="55" t="s">
        <v>17</v>
      </c>
      <c r="E195" s="56">
        <v>0</v>
      </c>
      <c r="F195" s="55" t="s">
        <v>18</v>
      </c>
      <c r="G195" s="84" t="str">
        <f t="shared" si="23"/>
        <v/>
      </c>
      <c r="H195" s="55">
        <f t="shared" si="24"/>
        <v>0</v>
      </c>
      <c r="I195" s="55" t="s">
        <v>17</v>
      </c>
      <c r="J195" s="56">
        <v>0</v>
      </c>
      <c r="K195" s="55" t="s">
        <v>18</v>
      </c>
      <c r="L195" s="84" t="str">
        <f t="shared" si="25"/>
        <v/>
      </c>
    </row>
    <row r="196" spans="2:12" x14ac:dyDescent="0.2">
      <c r="B196" s="203"/>
      <c r="C196" s="30">
        <v>0</v>
      </c>
      <c r="D196" s="30" t="s">
        <v>17</v>
      </c>
      <c r="E196" s="28">
        <v>0</v>
      </c>
      <c r="F196" s="30" t="s">
        <v>18</v>
      </c>
      <c r="G196" s="28" t="str">
        <f t="shared" si="23"/>
        <v/>
      </c>
      <c r="H196" s="30">
        <f t="shared" si="24"/>
        <v>0</v>
      </c>
      <c r="I196" s="30" t="s">
        <v>17</v>
      </c>
      <c r="J196" s="28">
        <v>0</v>
      </c>
      <c r="K196" s="30" t="s">
        <v>18</v>
      </c>
      <c r="L196" s="28" t="str">
        <f t="shared" si="25"/>
        <v/>
      </c>
    </row>
    <row r="197" spans="2:12" x14ac:dyDescent="0.2">
      <c r="B197" s="203"/>
      <c r="C197" s="30">
        <v>0</v>
      </c>
      <c r="D197" s="30" t="s">
        <v>17</v>
      </c>
      <c r="E197" s="28">
        <v>0</v>
      </c>
      <c r="F197" s="30" t="s">
        <v>18</v>
      </c>
      <c r="G197" s="28" t="str">
        <f t="shared" si="23"/>
        <v/>
      </c>
      <c r="H197" s="30">
        <f t="shared" si="24"/>
        <v>0</v>
      </c>
      <c r="I197" s="30" t="s">
        <v>17</v>
      </c>
      <c r="J197" s="28">
        <v>0</v>
      </c>
      <c r="K197" s="30" t="s">
        <v>18</v>
      </c>
      <c r="L197" s="28" t="str">
        <f t="shared" si="25"/>
        <v/>
      </c>
    </row>
    <row r="198" spans="2:12" x14ac:dyDescent="0.2">
      <c r="B198" s="201"/>
      <c r="C198" s="81">
        <v>0</v>
      </c>
      <c r="D198" s="81" t="s">
        <v>17</v>
      </c>
      <c r="E198" s="82">
        <v>0</v>
      </c>
      <c r="F198" s="81" t="s">
        <v>18</v>
      </c>
      <c r="G198" s="83" t="str">
        <f t="shared" si="23"/>
        <v/>
      </c>
      <c r="H198" s="81">
        <f t="shared" si="24"/>
        <v>0</v>
      </c>
      <c r="I198" s="81" t="s">
        <v>17</v>
      </c>
      <c r="J198" s="82">
        <v>0</v>
      </c>
      <c r="K198" s="81" t="s">
        <v>18</v>
      </c>
      <c r="L198" s="83" t="str">
        <f t="shared" si="25"/>
        <v/>
      </c>
    </row>
    <row r="199" spans="2:12" x14ac:dyDescent="0.2">
      <c r="B199" s="80"/>
      <c r="C199" s="46">
        <v>0</v>
      </c>
      <c r="D199" s="46" t="s">
        <v>17</v>
      </c>
      <c r="E199" s="47">
        <v>0</v>
      </c>
      <c r="F199" s="46" t="s">
        <v>18</v>
      </c>
      <c r="G199" s="77" t="str">
        <f t="shared" si="23"/>
        <v/>
      </c>
      <c r="H199" s="46">
        <f t="shared" si="24"/>
        <v>0</v>
      </c>
      <c r="I199" s="46" t="s">
        <v>17</v>
      </c>
      <c r="J199" s="47">
        <v>0</v>
      </c>
      <c r="K199" s="46" t="s">
        <v>18</v>
      </c>
      <c r="L199" s="77" t="str">
        <f t="shared" si="25"/>
        <v/>
      </c>
    </row>
    <row r="200" spans="2:12" x14ac:dyDescent="0.2">
      <c r="B200" s="80"/>
      <c r="C200" s="46">
        <v>0</v>
      </c>
      <c r="D200" s="46" t="s">
        <v>17</v>
      </c>
      <c r="E200" s="47">
        <v>0</v>
      </c>
      <c r="F200" s="46" t="s">
        <v>18</v>
      </c>
      <c r="G200" s="77" t="str">
        <f t="shared" si="23"/>
        <v/>
      </c>
      <c r="H200" s="46">
        <f t="shared" si="24"/>
        <v>0</v>
      </c>
      <c r="I200" s="46" t="s">
        <v>17</v>
      </c>
      <c r="J200" s="47">
        <v>0</v>
      </c>
      <c r="K200" s="46" t="s">
        <v>18</v>
      </c>
      <c r="L200" s="77" t="str">
        <f t="shared" si="25"/>
        <v/>
      </c>
    </row>
    <row r="201" spans="2:12" x14ac:dyDescent="0.2">
      <c r="B201" s="202"/>
      <c r="C201" s="55">
        <v>0</v>
      </c>
      <c r="D201" s="55" t="s">
        <v>17</v>
      </c>
      <c r="E201" s="56">
        <v>0</v>
      </c>
      <c r="F201" s="55" t="s">
        <v>18</v>
      </c>
      <c r="G201" s="84" t="str">
        <f t="shared" si="23"/>
        <v/>
      </c>
      <c r="H201" s="55">
        <f t="shared" si="24"/>
        <v>0</v>
      </c>
      <c r="I201" s="55" t="s">
        <v>17</v>
      </c>
      <c r="J201" s="56">
        <v>0</v>
      </c>
      <c r="K201" s="204" t="s">
        <v>18</v>
      </c>
      <c r="L201" s="205" t="str">
        <f t="shared" si="25"/>
        <v/>
      </c>
    </row>
    <row r="202" spans="2:12" x14ac:dyDescent="0.2">
      <c r="B202" s="101" t="s">
        <v>132</v>
      </c>
      <c r="C202" s="102"/>
      <c r="D202" s="102"/>
      <c r="E202" s="102"/>
      <c r="F202" s="102"/>
      <c r="G202" s="103">
        <f>SUM(G192:G201)</f>
        <v>0</v>
      </c>
      <c r="H202" s="104" t="s">
        <v>133</v>
      </c>
      <c r="I202" s="102"/>
      <c r="J202" s="102"/>
      <c r="K202" s="105"/>
      <c r="L202" s="103">
        <f>SUM(L192:L201)</f>
        <v>0</v>
      </c>
    </row>
    <row r="204" spans="2:12" x14ac:dyDescent="0.2">
      <c r="B204" s="206" t="s">
        <v>130</v>
      </c>
      <c r="C204" s="207"/>
      <c r="D204" s="207"/>
      <c r="E204" s="207"/>
      <c r="F204" s="207"/>
      <c r="G204" s="207"/>
      <c r="H204" s="207"/>
      <c r="I204" s="207"/>
      <c r="J204" s="207"/>
      <c r="K204" s="207"/>
      <c r="L204" s="208"/>
    </row>
    <row r="205" spans="2:12" x14ac:dyDescent="0.2">
      <c r="B205" s="16" t="s">
        <v>149</v>
      </c>
      <c r="C205" s="17" t="s">
        <v>11</v>
      </c>
      <c r="D205" s="18" t="s">
        <v>150</v>
      </c>
      <c r="E205" s="19"/>
      <c r="F205" s="20"/>
      <c r="G205" s="17" t="s">
        <v>13</v>
      </c>
      <c r="H205" s="17" t="s">
        <v>11</v>
      </c>
      <c r="I205" s="21" t="s">
        <v>151</v>
      </c>
      <c r="J205" s="22"/>
      <c r="K205" s="23"/>
      <c r="L205" s="24" t="s">
        <v>13</v>
      </c>
    </row>
    <row r="206" spans="2:12" x14ac:dyDescent="0.2">
      <c r="B206" s="201"/>
      <c r="C206" s="81">
        <v>0</v>
      </c>
      <c r="D206" s="81" t="s">
        <v>17</v>
      </c>
      <c r="E206" s="82">
        <v>0</v>
      </c>
      <c r="F206" s="81" t="s">
        <v>18</v>
      </c>
      <c r="G206" s="83" t="str">
        <f t="shared" ref="G206:G215" si="26">IF(C206&gt;0,PRODUCT(C206,E206),"")</f>
        <v/>
      </c>
      <c r="H206" s="81">
        <f t="shared" ref="H206:H215" si="27">C206</f>
        <v>0</v>
      </c>
      <c r="I206" s="81" t="s">
        <v>17</v>
      </c>
      <c r="J206" s="82">
        <v>0</v>
      </c>
      <c r="K206" s="81" t="s">
        <v>18</v>
      </c>
      <c r="L206" s="83" t="str">
        <f t="shared" ref="L206:L215" si="28">IF(H206&gt;0,PRODUCT(H206,J206),"")</f>
        <v/>
      </c>
    </row>
    <row r="207" spans="2:12" x14ac:dyDescent="0.2">
      <c r="B207" s="80"/>
      <c r="C207" s="46">
        <v>0</v>
      </c>
      <c r="D207" s="46" t="s">
        <v>17</v>
      </c>
      <c r="E207" s="47">
        <v>0</v>
      </c>
      <c r="F207" s="46" t="s">
        <v>18</v>
      </c>
      <c r="G207" s="77" t="str">
        <f t="shared" si="26"/>
        <v/>
      </c>
      <c r="H207" s="46">
        <f t="shared" si="27"/>
        <v>0</v>
      </c>
      <c r="I207" s="46" t="s">
        <v>17</v>
      </c>
      <c r="J207" s="47">
        <v>0</v>
      </c>
      <c r="K207" s="46" t="s">
        <v>18</v>
      </c>
      <c r="L207" s="77" t="str">
        <f t="shared" si="28"/>
        <v/>
      </c>
    </row>
    <row r="208" spans="2:12" x14ac:dyDescent="0.2">
      <c r="B208" s="80"/>
      <c r="C208" s="46">
        <v>0</v>
      </c>
      <c r="D208" s="46" t="s">
        <v>17</v>
      </c>
      <c r="E208" s="47">
        <v>0</v>
      </c>
      <c r="F208" s="46" t="s">
        <v>18</v>
      </c>
      <c r="G208" s="77" t="str">
        <f t="shared" si="26"/>
        <v/>
      </c>
      <c r="H208" s="46">
        <f t="shared" si="27"/>
        <v>0</v>
      </c>
      <c r="I208" s="46" t="s">
        <v>17</v>
      </c>
      <c r="J208" s="47">
        <v>0</v>
      </c>
      <c r="K208" s="46" t="s">
        <v>18</v>
      </c>
      <c r="L208" s="77" t="str">
        <f t="shared" si="28"/>
        <v/>
      </c>
    </row>
    <row r="209" spans="2:12" x14ac:dyDescent="0.2">
      <c r="B209" s="202"/>
      <c r="C209" s="55">
        <v>0</v>
      </c>
      <c r="D209" s="55" t="s">
        <v>17</v>
      </c>
      <c r="E209" s="56">
        <v>0</v>
      </c>
      <c r="F209" s="55" t="s">
        <v>18</v>
      </c>
      <c r="G209" s="84" t="str">
        <f t="shared" si="26"/>
        <v/>
      </c>
      <c r="H209" s="55">
        <f t="shared" si="27"/>
        <v>0</v>
      </c>
      <c r="I209" s="55" t="s">
        <v>17</v>
      </c>
      <c r="J209" s="56">
        <v>0</v>
      </c>
      <c r="K209" s="55" t="s">
        <v>18</v>
      </c>
      <c r="L209" s="84" t="str">
        <f t="shared" si="28"/>
        <v/>
      </c>
    </row>
    <row r="210" spans="2:12" x14ac:dyDescent="0.2">
      <c r="B210" s="203"/>
      <c r="C210" s="30">
        <v>0</v>
      </c>
      <c r="D210" s="30" t="s">
        <v>17</v>
      </c>
      <c r="E210" s="28">
        <v>0</v>
      </c>
      <c r="F210" s="30" t="s">
        <v>18</v>
      </c>
      <c r="G210" s="28" t="str">
        <f t="shared" si="26"/>
        <v/>
      </c>
      <c r="H210" s="30">
        <f t="shared" si="27"/>
        <v>0</v>
      </c>
      <c r="I210" s="30" t="s">
        <v>17</v>
      </c>
      <c r="J210" s="28">
        <v>0</v>
      </c>
      <c r="K210" s="30" t="s">
        <v>18</v>
      </c>
      <c r="L210" s="28" t="str">
        <f t="shared" si="28"/>
        <v/>
      </c>
    </row>
    <row r="211" spans="2:12" x14ac:dyDescent="0.2">
      <c r="B211" s="203"/>
      <c r="C211" s="30">
        <v>0</v>
      </c>
      <c r="D211" s="30" t="s">
        <v>17</v>
      </c>
      <c r="E211" s="28">
        <v>0</v>
      </c>
      <c r="F211" s="30" t="s">
        <v>18</v>
      </c>
      <c r="G211" s="28" t="str">
        <f t="shared" si="26"/>
        <v/>
      </c>
      <c r="H211" s="30">
        <f t="shared" si="27"/>
        <v>0</v>
      </c>
      <c r="I211" s="30" t="s">
        <v>17</v>
      </c>
      <c r="J211" s="28">
        <v>0</v>
      </c>
      <c r="K211" s="30" t="s">
        <v>18</v>
      </c>
      <c r="L211" s="28" t="str">
        <f t="shared" si="28"/>
        <v/>
      </c>
    </row>
    <row r="212" spans="2:12" x14ac:dyDescent="0.2">
      <c r="B212" s="201"/>
      <c r="C212" s="81">
        <v>0</v>
      </c>
      <c r="D212" s="81" t="s">
        <v>17</v>
      </c>
      <c r="E212" s="82">
        <v>0</v>
      </c>
      <c r="F212" s="81" t="s">
        <v>18</v>
      </c>
      <c r="G212" s="83" t="str">
        <f t="shared" si="26"/>
        <v/>
      </c>
      <c r="H212" s="81">
        <f t="shared" si="27"/>
        <v>0</v>
      </c>
      <c r="I212" s="81" t="s">
        <v>17</v>
      </c>
      <c r="J212" s="82">
        <v>0</v>
      </c>
      <c r="K212" s="81" t="s">
        <v>18</v>
      </c>
      <c r="L212" s="83" t="str">
        <f t="shared" si="28"/>
        <v/>
      </c>
    </row>
    <row r="213" spans="2:12" x14ac:dyDescent="0.2">
      <c r="B213" s="80"/>
      <c r="C213" s="46">
        <v>0</v>
      </c>
      <c r="D213" s="46" t="s">
        <v>17</v>
      </c>
      <c r="E213" s="47">
        <v>0</v>
      </c>
      <c r="F213" s="46" t="s">
        <v>18</v>
      </c>
      <c r="G213" s="77" t="str">
        <f t="shared" si="26"/>
        <v/>
      </c>
      <c r="H213" s="46">
        <f t="shared" si="27"/>
        <v>0</v>
      </c>
      <c r="I213" s="46" t="s">
        <v>17</v>
      </c>
      <c r="J213" s="47">
        <v>0</v>
      </c>
      <c r="K213" s="46" t="s">
        <v>18</v>
      </c>
      <c r="L213" s="77" t="str">
        <f t="shared" si="28"/>
        <v/>
      </c>
    </row>
    <row r="214" spans="2:12" x14ac:dyDescent="0.2">
      <c r="B214" s="80"/>
      <c r="C214" s="46">
        <v>0</v>
      </c>
      <c r="D214" s="46" t="s">
        <v>17</v>
      </c>
      <c r="E214" s="47">
        <v>0</v>
      </c>
      <c r="F214" s="46" t="s">
        <v>18</v>
      </c>
      <c r="G214" s="77" t="str">
        <f t="shared" si="26"/>
        <v/>
      </c>
      <c r="H214" s="46">
        <f t="shared" si="27"/>
        <v>0</v>
      </c>
      <c r="I214" s="46" t="s">
        <v>17</v>
      </c>
      <c r="J214" s="47">
        <v>0</v>
      </c>
      <c r="K214" s="46" t="s">
        <v>18</v>
      </c>
      <c r="L214" s="77" t="str">
        <f t="shared" si="28"/>
        <v/>
      </c>
    </row>
    <row r="215" spans="2:12" x14ac:dyDescent="0.2">
      <c r="B215" s="202"/>
      <c r="C215" s="55">
        <v>0</v>
      </c>
      <c r="D215" s="55" t="s">
        <v>17</v>
      </c>
      <c r="E215" s="56">
        <v>0</v>
      </c>
      <c r="F215" s="55" t="s">
        <v>18</v>
      </c>
      <c r="G215" s="84" t="str">
        <f t="shared" si="26"/>
        <v/>
      </c>
      <c r="H215" s="55">
        <f t="shared" si="27"/>
        <v>0</v>
      </c>
      <c r="I215" s="55" t="s">
        <v>17</v>
      </c>
      <c r="J215" s="56">
        <v>0</v>
      </c>
      <c r="K215" s="204" t="s">
        <v>18</v>
      </c>
      <c r="L215" s="205" t="str">
        <f t="shared" si="28"/>
        <v/>
      </c>
    </row>
    <row r="216" spans="2:12" x14ac:dyDescent="0.2">
      <c r="B216" s="101" t="s">
        <v>132</v>
      </c>
      <c r="C216" s="102"/>
      <c r="D216" s="102"/>
      <c r="E216" s="102"/>
      <c r="F216" s="102"/>
      <c r="G216" s="103">
        <f>SUM(G206:G215)</f>
        <v>0</v>
      </c>
      <c r="H216" s="104" t="s">
        <v>133</v>
      </c>
      <c r="I216" s="102"/>
      <c r="J216" s="102"/>
      <c r="K216" s="105"/>
      <c r="L216" s="103">
        <f>SUM(L206:L215)</f>
        <v>0</v>
      </c>
    </row>
    <row r="218" spans="2:12" x14ac:dyDescent="0.2">
      <c r="B218" s="206" t="s">
        <v>131</v>
      </c>
      <c r="C218" s="207"/>
      <c r="D218" s="207"/>
      <c r="E218" s="207"/>
      <c r="F218" s="207"/>
      <c r="G218" s="207"/>
      <c r="H218" s="207"/>
      <c r="I218" s="207"/>
      <c r="J218" s="207"/>
      <c r="K218" s="207"/>
      <c r="L218" s="208"/>
    </row>
    <row r="219" spans="2:12" x14ac:dyDescent="0.2">
      <c r="B219" s="16" t="s">
        <v>149</v>
      </c>
      <c r="C219" s="17" t="s">
        <v>11</v>
      </c>
      <c r="D219" s="18" t="s">
        <v>150</v>
      </c>
      <c r="E219" s="19"/>
      <c r="F219" s="20"/>
      <c r="G219" s="17" t="s">
        <v>13</v>
      </c>
      <c r="H219" s="17" t="s">
        <v>11</v>
      </c>
      <c r="I219" s="21" t="s">
        <v>151</v>
      </c>
      <c r="J219" s="22"/>
      <c r="K219" s="23"/>
      <c r="L219" s="24" t="s">
        <v>13</v>
      </c>
    </row>
    <row r="220" spans="2:12" x14ac:dyDescent="0.2">
      <c r="B220" s="201"/>
      <c r="C220" s="81">
        <v>0</v>
      </c>
      <c r="D220" s="81" t="s">
        <v>17</v>
      </c>
      <c r="E220" s="82">
        <v>0</v>
      </c>
      <c r="F220" s="81" t="s">
        <v>18</v>
      </c>
      <c r="G220" s="83" t="str">
        <f t="shared" ref="G220:G229" si="29">IF(C220&gt;0,PRODUCT(C220,E220),"")</f>
        <v/>
      </c>
      <c r="H220" s="81">
        <f t="shared" ref="H220:H229" si="30">C220</f>
        <v>0</v>
      </c>
      <c r="I220" s="81" t="s">
        <v>17</v>
      </c>
      <c r="J220" s="82">
        <v>0</v>
      </c>
      <c r="K220" s="81" t="s">
        <v>18</v>
      </c>
      <c r="L220" s="83" t="str">
        <f t="shared" ref="L220:L229" si="31">IF(H220&gt;0,PRODUCT(H220,J220),"")</f>
        <v/>
      </c>
    </row>
    <row r="221" spans="2:12" x14ac:dyDescent="0.2">
      <c r="B221" s="80"/>
      <c r="C221" s="46">
        <v>0</v>
      </c>
      <c r="D221" s="46" t="s">
        <v>17</v>
      </c>
      <c r="E221" s="47">
        <v>0</v>
      </c>
      <c r="F221" s="46" t="s">
        <v>18</v>
      </c>
      <c r="G221" s="77" t="str">
        <f t="shared" si="29"/>
        <v/>
      </c>
      <c r="H221" s="46">
        <f t="shared" si="30"/>
        <v>0</v>
      </c>
      <c r="I221" s="46" t="s">
        <v>17</v>
      </c>
      <c r="J221" s="47">
        <v>0</v>
      </c>
      <c r="K221" s="46" t="s">
        <v>18</v>
      </c>
      <c r="L221" s="77" t="str">
        <f t="shared" si="31"/>
        <v/>
      </c>
    </row>
    <row r="222" spans="2:12" x14ac:dyDescent="0.2">
      <c r="B222" s="80"/>
      <c r="C222" s="46">
        <v>0</v>
      </c>
      <c r="D222" s="46" t="s">
        <v>17</v>
      </c>
      <c r="E222" s="47">
        <v>0</v>
      </c>
      <c r="F222" s="46" t="s">
        <v>18</v>
      </c>
      <c r="G222" s="77" t="str">
        <f t="shared" si="29"/>
        <v/>
      </c>
      <c r="H222" s="46">
        <f t="shared" si="30"/>
        <v>0</v>
      </c>
      <c r="I222" s="46" t="s">
        <v>17</v>
      </c>
      <c r="J222" s="47">
        <v>0</v>
      </c>
      <c r="K222" s="46" t="s">
        <v>18</v>
      </c>
      <c r="L222" s="77" t="str">
        <f t="shared" si="31"/>
        <v/>
      </c>
    </row>
    <row r="223" spans="2:12" x14ac:dyDescent="0.2">
      <c r="B223" s="202"/>
      <c r="C223" s="55">
        <v>0</v>
      </c>
      <c r="D223" s="55" t="s">
        <v>17</v>
      </c>
      <c r="E223" s="56">
        <v>0</v>
      </c>
      <c r="F223" s="55" t="s">
        <v>18</v>
      </c>
      <c r="G223" s="84" t="str">
        <f t="shared" si="29"/>
        <v/>
      </c>
      <c r="H223" s="55">
        <f t="shared" si="30"/>
        <v>0</v>
      </c>
      <c r="I223" s="55" t="s">
        <v>17</v>
      </c>
      <c r="J223" s="56">
        <v>0</v>
      </c>
      <c r="K223" s="55" t="s">
        <v>18</v>
      </c>
      <c r="L223" s="84" t="str">
        <f t="shared" si="31"/>
        <v/>
      </c>
    </row>
    <row r="224" spans="2:12" x14ac:dyDescent="0.2">
      <c r="B224" s="203"/>
      <c r="C224" s="30">
        <v>0</v>
      </c>
      <c r="D224" s="30" t="s">
        <v>17</v>
      </c>
      <c r="E224" s="28">
        <v>0</v>
      </c>
      <c r="F224" s="30" t="s">
        <v>18</v>
      </c>
      <c r="G224" s="28" t="str">
        <f t="shared" si="29"/>
        <v/>
      </c>
      <c r="H224" s="30">
        <f t="shared" si="30"/>
        <v>0</v>
      </c>
      <c r="I224" s="30" t="s">
        <v>17</v>
      </c>
      <c r="J224" s="28">
        <v>0</v>
      </c>
      <c r="K224" s="30" t="s">
        <v>18</v>
      </c>
      <c r="L224" s="28" t="str">
        <f t="shared" si="31"/>
        <v/>
      </c>
    </row>
    <row r="225" spans="2:12" x14ac:dyDescent="0.2">
      <c r="B225" s="203"/>
      <c r="C225" s="30">
        <v>0</v>
      </c>
      <c r="D225" s="30" t="s">
        <v>17</v>
      </c>
      <c r="E225" s="28">
        <v>0</v>
      </c>
      <c r="F225" s="30" t="s">
        <v>18</v>
      </c>
      <c r="G225" s="28" t="str">
        <f t="shared" si="29"/>
        <v/>
      </c>
      <c r="H225" s="30">
        <f t="shared" si="30"/>
        <v>0</v>
      </c>
      <c r="I225" s="30" t="s">
        <v>17</v>
      </c>
      <c r="J225" s="28">
        <v>0</v>
      </c>
      <c r="K225" s="30" t="s">
        <v>18</v>
      </c>
      <c r="L225" s="28" t="str">
        <f t="shared" si="31"/>
        <v/>
      </c>
    </row>
    <row r="226" spans="2:12" x14ac:dyDescent="0.2">
      <c r="B226" s="201"/>
      <c r="C226" s="81">
        <v>0</v>
      </c>
      <c r="D226" s="81" t="s">
        <v>17</v>
      </c>
      <c r="E226" s="82">
        <v>0</v>
      </c>
      <c r="F226" s="81" t="s">
        <v>18</v>
      </c>
      <c r="G226" s="83" t="str">
        <f t="shared" si="29"/>
        <v/>
      </c>
      <c r="H226" s="81">
        <f t="shared" si="30"/>
        <v>0</v>
      </c>
      <c r="I226" s="81" t="s">
        <v>17</v>
      </c>
      <c r="J226" s="82">
        <v>0</v>
      </c>
      <c r="K226" s="81" t="s">
        <v>18</v>
      </c>
      <c r="L226" s="83" t="str">
        <f t="shared" si="31"/>
        <v/>
      </c>
    </row>
    <row r="227" spans="2:12" x14ac:dyDescent="0.2">
      <c r="B227" s="80"/>
      <c r="C227" s="46">
        <v>0</v>
      </c>
      <c r="D227" s="46" t="s">
        <v>17</v>
      </c>
      <c r="E227" s="47">
        <v>0</v>
      </c>
      <c r="F227" s="46" t="s">
        <v>18</v>
      </c>
      <c r="G227" s="77" t="str">
        <f t="shared" si="29"/>
        <v/>
      </c>
      <c r="H227" s="46">
        <f t="shared" si="30"/>
        <v>0</v>
      </c>
      <c r="I227" s="46" t="s">
        <v>17</v>
      </c>
      <c r="J227" s="47">
        <v>0</v>
      </c>
      <c r="K227" s="46" t="s">
        <v>18</v>
      </c>
      <c r="L227" s="77" t="str">
        <f t="shared" si="31"/>
        <v/>
      </c>
    </row>
    <row r="228" spans="2:12" x14ac:dyDescent="0.2">
      <c r="B228" s="80"/>
      <c r="C228" s="46">
        <v>0</v>
      </c>
      <c r="D228" s="46" t="s">
        <v>17</v>
      </c>
      <c r="E228" s="47">
        <v>0</v>
      </c>
      <c r="F228" s="46" t="s">
        <v>18</v>
      </c>
      <c r="G228" s="77" t="str">
        <f t="shared" si="29"/>
        <v/>
      </c>
      <c r="H228" s="46">
        <f t="shared" si="30"/>
        <v>0</v>
      </c>
      <c r="I228" s="46" t="s">
        <v>17</v>
      </c>
      <c r="J228" s="47">
        <v>0</v>
      </c>
      <c r="K228" s="46" t="s">
        <v>18</v>
      </c>
      <c r="L228" s="77" t="str">
        <f t="shared" si="31"/>
        <v/>
      </c>
    </row>
    <row r="229" spans="2:12" x14ac:dyDescent="0.2">
      <c r="B229" s="202"/>
      <c r="C229" s="55">
        <v>0</v>
      </c>
      <c r="D229" s="55" t="s">
        <v>17</v>
      </c>
      <c r="E229" s="56">
        <v>0</v>
      </c>
      <c r="F229" s="55" t="s">
        <v>18</v>
      </c>
      <c r="G229" s="84" t="str">
        <f t="shared" si="29"/>
        <v/>
      </c>
      <c r="H229" s="55">
        <f t="shared" si="30"/>
        <v>0</v>
      </c>
      <c r="I229" s="55" t="s">
        <v>17</v>
      </c>
      <c r="J229" s="56">
        <v>0</v>
      </c>
      <c r="K229" s="204" t="s">
        <v>18</v>
      </c>
      <c r="L229" s="205" t="str">
        <f t="shared" si="31"/>
        <v/>
      </c>
    </row>
    <row r="230" spans="2:12" x14ac:dyDescent="0.2">
      <c r="B230" s="101" t="s">
        <v>132</v>
      </c>
      <c r="C230" s="102"/>
      <c r="D230" s="102"/>
      <c r="E230" s="102"/>
      <c r="F230" s="102"/>
      <c r="G230" s="103">
        <f>SUM(G220:G229)</f>
        <v>0</v>
      </c>
      <c r="H230" s="104" t="s">
        <v>133</v>
      </c>
      <c r="I230" s="102"/>
      <c r="J230" s="102"/>
      <c r="K230" s="105"/>
      <c r="L230" s="103">
        <f>SUM(L220:L229)</f>
        <v>0</v>
      </c>
    </row>
  </sheetData>
  <mergeCells count="77">
    <mergeCell ref="B216:F216"/>
    <mergeCell ref="H216:K216"/>
    <mergeCell ref="B218:L218"/>
    <mergeCell ref="D219:F219"/>
    <mergeCell ref="I219:K219"/>
    <mergeCell ref="B230:F230"/>
    <mergeCell ref="H230:K230"/>
    <mergeCell ref="D191:F191"/>
    <mergeCell ref="I191:K191"/>
    <mergeCell ref="B202:F202"/>
    <mergeCell ref="H202:K202"/>
    <mergeCell ref="B204:L204"/>
    <mergeCell ref="D205:F205"/>
    <mergeCell ref="I205:K205"/>
    <mergeCell ref="B176:L176"/>
    <mergeCell ref="D177:F177"/>
    <mergeCell ref="I177:K177"/>
    <mergeCell ref="B188:F188"/>
    <mergeCell ref="H188:K188"/>
    <mergeCell ref="B190:L190"/>
    <mergeCell ref="B160:F160"/>
    <mergeCell ref="H160:K160"/>
    <mergeCell ref="B162:L162"/>
    <mergeCell ref="D163:F163"/>
    <mergeCell ref="I163:K163"/>
    <mergeCell ref="B174:F174"/>
    <mergeCell ref="H174:K174"/>
    <mergeCell ref="B142:L142"/>
    <mergeCell ref="B143:L143"/>
    <mergeCell ref="B144:L144"/>
    <mergeCell ref="C147:L147"/>
    <mergeCell ref="B148:L148"/>
    <mergeCell ref="D149:F149"/>
    <mergeCell ref="I149:K149"/>
    <mergeCell ref="B136:L136"/>
    <mergeCell ref="B138:G138"/>
    <mergeCell ref="H138:L138"/>
    <mergeCell ref="B139:L139"/>
    <mergeCell ref="B140:L140"/>
    <mergeCell ref="B141:L141"/>
    <mergeCell ref="B130:K130"/>
    <mergeCell ref="B132:G132"/>
    <mergeCell ref="H132:L132"/>
    <mergeCell ref="B134:G134"/>
    <mergeCell ref="H134:L134"/>
    <mergeCell ref="B135:L135"/>
    <mergeCell ref="B127:D127"/>
    <mergeCell ref="E127:G127"/>
    <mergeCell ref="I127:J127"/>
    <mergeCell ref="B128:K128"/>
    <mergeCell ref="B129:G129"/>
    <mergeCell ref="H129:J129"/>
    <mergeCell ref="B124:D124"/>
    <mergeCell ref="E124:G124"/>
    <mergeCell ref="I124:J124"/>
    <mergeCell ref="B125:G126"/>
    <mergeCell ref="H125:L125"/>
    <mergeCell ref="H126:L126"/>
    <mergeCell ref="C116:L116"/>
    <mergeCell ref="B117:L117"/>
    <mergeCell ref="B118:L118"/>
    <mergeCell ref="B119:L120"/>
    <mergeCell ref="B122:G123"/>
    <mergeCell ref="H122:L122"/>
    <mergeCell ref="H123:L123"/>
    <mergeCell ref="B16:L16"/>
    <mergeCell ref="B26:L26"/>
    <mergeCell ref="B41:L41"/>
    <mergeCell ref="C95:K95"/>
    <mergeCell ref="B113:F113"/>
    <mergeCell ref="H113:K113"/>
    <mergeCell ref="C2:L2"/>
    <mergeCell ref="B3:L4"/>
    <mergeCell ref="C5:G5"/>
    <mergeCell ref="H5:L5"/>
    <mergeCell ref="D6:F6"/>
    <mergeCell ref="I6:K6"/>
  </mergeCells>
  <conditionalFormatting sqref="B144:L144">
    <cfRule type="cellIs" dxfId="6" priority="1" stopIfTrue="1" operator="equal">
      <formula>"The output current is within the panel's limitations."</formula>
    </cfRule>
  </conditionalFormatting>
  <conditionalFormatting sqref="B135:L135">
    <cfRule type="cellIs" dxfId="5" priority="2" stopIfTrue="1" operator="equal">
      <formula>"The batteries can be charged by the ES-200X Charger."</formula>
    </cfRule>
  </conditionalFormatting>
  <conditionalFormatting sqref="B136:L136">
    <cfRule type="cellIs" dxfId="4" priority="3" stopIfTrue="1" operator="equal">
      <formula>"The batteries can be housed in the ES-200X Cabinet."</formula>
    </cfRule>
  </conditionalFormatting>
  <conditionalFormatting sqref="B139:L139">
    <cfRule type="cellIs" dxfId="3" priority="4" stopIfTrue="1" operator="equal">
      <formula>"NAC#1 current is within the limitations of the circuit."</formula>
    </cfRule>
  </conditionalFormatting>
  <conditionalFormatting sqref="B140:L140">
    <cfRule type="cellIs" dxfId="2" priority="5" stopIfTrue="1" operator="equal">
      <formula>"NAC#2 current is within the limitations of the circuit."</formula>
    </cfRule>
  </conditionalFormatting>
  <conditionalFormatting sqref="B141:L141">
    <cfRule type="cellIs" dxfId="1" priority="6" stopIfTrue="1" operator="equal">
      <formula>"NAC#3 current is within the limitations of the circuit."</formula>
    </cfRule>
  </conditionalFormatting>
  <conditionalFormatting sqref="B142:L142">
    <cfRule type="cellIs" dxfId="0" priority="7" stopIfTrue="1" operator="equal">
      <formula>"NAC#4 current is within the limitations of the circuit."</formula>
    </cfRule>
  </conditionalFormatting>
  <dataValidations count="3">
    <dataValidation type="list" allowBlank="1" showInputMessage="1" showErrorMessage="1" sqref="H126:L126" xr:uid="{98D59F11-9472-4C48-A8CC-4B1233D520C0}">
      <formula1>$AA$3:$AA$14</formula1>
    </dataValidation>
    <dataValidation type="list" allowBlank="1" showInputMessage="1" showErrorMessage="1" sqref="H123:L123" xr:uid="{63D1E016-7DDD-4160-A694-1356F4F2D605}">
      <formula1>$AD$3:$AD$7</formula1>
    </dataValidation>
    <dataValidation type="list" operator="greaterThan" allowBlank="1" showInputMessage="1" showErrorMessage="1" sqref="H129:J129" xr:uid="{2A485904-8B97-4D1C-AC33-B564278FE2E0}">
      <formula1>"1.2,1.3,1.4,1.5,1.6,1.8,2.5"</formula1>
    </dataValidation>
  </dataValidations>
  <pageMargins left="0.75" right="0.75" top="0.5" bottom="1" header="0.5" footer="0.5"/>
  <pageSetup orientation="portrait" r:id="rId1"/>
  <headerFooter alignWithMargins="0">
    <oddFooter>&amp;LFire-Lite Alarms&amp;CPage &amp;P&amp;R&amp;D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44170-7691-4E42-8F73-3576924BC338}">
  <dimension ref="B2:AE104"/>
  <sheetViews>
    <sheetView showGridLines="0" topLeftCell="A19" workbookViewId="0"/>
  </sheetViews>
  <sheetFormatPr defaultRowHeight="12.75" x14ac:dyDescent="0.2"/>
  <cols>
    <col min="1" max="1" width="2.28515625" style="1" customWidth="1"/>
    <col min="2" max="2" width="21.85546875" style="1" customWidth="1"/>
    <col min="3" max="3" width="5.7109375" style="1" customWidth="1"/>
    <col min="4" max="4" width="2" style="1" bestFit="1" customWidth="1"/>
    <col min="5" max="5" width="12.7109375" style="1" customWidth="1"/>
    <col min="6" max="6" width="2.140625" style="1" bestFit="1" customWidth="1"/>
    <col min="7" max="7" width="13.28515625" style="1" customWidth="1"/>
    <col min="8" max="8" width="5.5703125" style="1" customWidth="1"/>
    <col min="9" max="9" width="2" style="1" bestFit="1" customWidth="1"/>
    <col min="10" max="10" width="10.5703125" style="1" customWidth="1"/>
    <col min="11" max="11" width="2.140625" style="1" bestFit="1" customWidth="1"/>
    <col min="12" max="12" width="12.28515625" style="1" customWidth="1"/>
    <col min="13" max="16384" width="9.140625" style="1"/>
  </cols>
  <sheetData>
    <row r="2" spans="2:31" ht="36.75" customHeight="1" x14ac:dyDescent="0.3">
      <c r="B2" s="2"/>
      <c r="C2" s="3" t="s">
        <v>152</v>
      </c>
      <c r="D2" s="3"/>
      <c r="E2" s="3"/>
      <c r="F2" s="3"/>
      <c r="G2" s="3"/>
      <c r="H2" s="3"/>
      <c r="I2" s="3"/>
      <c r="J2" s="3"/>
      <c r="K2" s="3"/>
      <c r="L2" s="4"/>
    </row>
    <row r="3" spans="2:31" ht="12.75" customHeight="1" x14ac:dyDescent="0.2"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8"/>
      <c r="AA3" s="1" t="s">
        <v>2</v>
      </c>
      <c r="AB3" s="1">
        <v>8.4000000000000005E-2</v>
      </c>
      <c r="AD3" s="1" t="s">
        <v>3</v>
      </c>
      <c r="AE3" s="1">
        <v>24</v>
      </c>
    </row>
    <row r="4" spans="2:31" ht="12.75" customHeight="1" x14ac:dyDescent="0.2">
      <c r="B4" s="9"/>
      <c r="C4" s="10"/>
      <c r="D4" s="10"/>
      <c r="E4" s="10"/>
      <c r="F4" s="10"/>
      <c r="G4" s="10"/>
      <c r="H4" s="11"/>
      <c r="I4" s="11"/>
      <c r="J4" s="11"/>
      <c r="K4" s="11"/>
      <c r="L4" s="12"/>
      <c r="AA4" s="1" t="s">
        <v>4</v>
      </c>
      <c r="AB4" s="1">
        <v>0.16700000000000001</v>
      </c>
      <c r="AD4" s="1" t="s">
        <v>5</v>
      </c>
      <c r="AE4" s="1">
        <v>48</v>
      </c>
    </row>
    <row r="5" spans="2:31" x14ac:dyDescent="0.2">
      <c r="B5" s="13"/>
      <c r="C5" s="14" t="s">
        <v>6</v>
      </c>
      <c r="D5" s="14"/>
      <c r="E5" s="14"/>
      <c r="F5" s="14"/>
      <c r="G5" s="14"/>
      <c r="H5" s="14" t="s">
        <v>7</v>
      </c>
      <c r="I5" s="14"/>
      <c r="J5" s="14"/>
      <c r="K5" s="14"/>
      <c r="L5" s="15"/>
      <c r="AA5" s="1" t="s">
        <v>8</v>
      </c>
      <c r="AB5" s="1">
        <v>0.25</v>
      </c>
      <c r="AD5" s="1" t="s">
        <v>9</v>
      </c>
      <c r="AE5" s="1">
        <v>60</v>
      </c>
    </row>
    <row r="6" spans="2:31" x14ac:dyDescent="0.2">
      <c r="B6" s="16" t="s">
        <v>10</v>
      </c>
      <c r="C6" s="17" t="s">
        <v>11</v>
      </c>
      <c r="D6" s="18" t="s">
        <v>12</v>
      </c>
      <c r="E6" s="19"/>
      <c r="F6" s="20"/>
      <c r="G6" s="17" t="s">
        <v>13</v>
      </c>
      <c r="H6" s="17" t="s">
        <v>11</v>
      </c>
      <c r="I6" s="21" t="s">
        <v>12</v>
      </c>
      <c r="J6" s="22"/>
      <c r="K6" s="23"/>
      <c r="L6" s="24" t="s">
        <v>13</v>
      </c>
      <c r="AA6" s="1" t="s">
        <v>14</v>
      </c>
      <c r="AB6" s="1">
        <v>0.33400000000000002</v>
      </c>
      <c r="AD6" s="1" t="s">
        <v>15</v>
      </c>
      <c r="AE6" s="1">
        <v>72</v>
      </c>
    </row>
    <row r="7" spans="2:31" x14ac:dyDescent="0.2">
      <c r="B7" s="209" t="s">
        <v>153</v>
      </c>
      <c r="C7" s="210">
        <v>1</v>
      </c>
      <c r="D7" s="210" t="s">
        <v>154</v>
      </c>
      <c r="E7" s="211">
        <v>6.5000000000000002E-2</v>
      </c>
      <c r="F7" s="210" t="s">
        <v>18</v>
      </c>
      <c r="G7" s="212">
        <f>SUM(C7*E7)</f>
        <v>6.5000000000000002E-2</v>
      </c>
      <c r="H7" s="213">
        <f>C7</f>
        <v>1</v>
      </c>
      <c r="I7" s="214" t="s">
        <v>154</v>
      </c>
      <c r="J7" s="215">
        <v>0.14499999999999999</v>
      </c>
      <c r="K7" s="214" t="s">
        <v>18</v>
      </c>
      <c r="L7" s="216">
        <f>SUM(H7*J7)</f>
        <v>0.14499999999999999</v>
      </c>
      <c r="AA7" s="1" t="s">
        <v>19</v>
      </c>
      <c r="AB7" s="1">
        <v>0.41699999999999998</v>
      </c>
      <c r="AD7" s="1" t="s">
        <v>20</v>
      </c>
      <c r="AE7" s="1">
        <v>90</v>
      </c>
    </row>
    <row r="8" spans="2:31" x14ac:dyDescent="0.2">
      <c r="B8" s="217" t="s">
        <v>155</v>
      </c>
      <c r="C8" s="218"/>
      <c r="D8" s="218"/>
      <c r="E8" s="211">
        <v>0</v>
      </c>
      <c r="F8" s="210" t="s">
        <v>18</v>
      </c>
      <c r="G8" s="212">
        <f>E8</f>
        <v>0</v>
      </c>
      <c r="H8" s="218"/>
      <c r="I8" s="218"/>
      <c r="J8" s="211">
        <v>0.38699999451637268</v>
      </c>
      <c r="K8" s="210" t="s">
        <v>18</v>
      </c>
      <c r="L8" s="211">
        <f>J8</f>
        <v>0.38699999451637268</v>
      </c>
      <c r="AA8" s="1" t="s">
        <v>22</v>
      </c>
      <c r="AB8" s="1">
        <v>0.5</v>
      </c>
    </row>
    <row r="9" spans="2:31" x14ac:dyDescent="0.2">
      <c r="B9" s="217" t="s">
        <v>156</v>
      </c>
      <c r="C9" s="218"/>
      <c r="D9" s="218"/>
      <c r="E9" s="211">
        <v>0</v>
      </c>
      <c r="F9" s="210" t="s">
        <v>18</v>
      </c>
      <c r="G9" s="212">
        <f>E9</f>
        <v>0</v>
      </c>
      <c r="H9" s="218"/>
      <c r="I9" s="218"/>
      <c r="J9" s="211">
        <v>1.9110000133514404</v>
      </c>
      <c r="K9" s="210" t="s">
        <v>18</v>
      </c>
      <c r="L9" s="211">
        <f>J9</f>
        <v>1.9110000133514404</v>
      </c>
      <c r="AA9" s="1" t="s">
        <v>24</v>
      </c>
      <c r="AB9" s="1">
        <v>0.75</v>
      </c>
    </row>
    <row r="10" spans="2:31" x14ac:dyDescent="0.2">
      <c r="B10" s="217" t="s">
        <v>157</v>
      </c>
      <c r="C10" s="218"/>
      <c r="D10" s="218"/>
      <c r="E10" s="211">
        <v>0</v>
      </c>
      <c r="F10" s="210" t="s">
        <v>18</v>
      </c>
      <c r="G10" s="212">
        <f>E10</f>
        <v>0</v>
      </c>
      <c r="H10" s="218"/>
      <c r="I10" s="218"/>
      <c r="J10" s="211">
        <v>1.9110000133514404</v>
      </c>
      <c r="K10" s="210" t="s">
        <v>18</v>
      </c>
      <c r="L10" s="211">
        <f>J10</f>
        <v>1.9110000133514404</v>
      </c>
      <c r="AA10" s="1" t="s">
        <v>26</v>
      </c>
      <c r="AB10" s="1">
        <v>1</v>
      </c>
    </row>
    <row r="11" spans="2:31" x14ac:dyDescent="0.2">
      <c r="B11" s="217" t="s">
        <v>158</v>
      </c>
      <c r="C11" s="218"/>
      <c r="D11" s="218"/>
      <c r="E11" s="211">
        <v>0</v>
      </c>
      <c r="F11" s="210" t="s">
        <v>18</v>
      </c>
      <c r="G11" s="212">
        <f>E11</f>
        <v>0</v>
      </c>
      <c r="H11" s="218"/>
      <c r="I11" s="218"/>
      <c r="J11" s="219">
        <v>1.9110000133514404</v>
      </c>
      <c r="K11" s="220" t="s">
        <v>18</v>
      </c>
      <c r="L11" s="211">
        <f>J11</f>
        <v>1.9110000133514404</v>
      </c>
      <c r="AA11" s="1" t="s">
        <v>28</v>
      </c>
      <c r="AB11" s="1">
        <v>1.5</v>
      </c>
    </row>
    <row r="12" spans="2:31" x14ac:dyDescent="0.2">
      <c r="B12" s="217" t="s">
        <v>159</v>
      </c>
      <c r="C12" s="218"/>
      <c r="D12" s="218"/>
      <c r="E12" s="211">
        <v>0</v>
      </c>
      <c r="F12" s="210" t="s">
        <v>18</v>
      </c>
      <c r="G12" s="212">
        <f>E12</f>
        <v>0</v>
      </c>
      <c r="H12" s="218"/>
      <c r="I12" s="218"/>
      <c r="J12" s="219">
        <v>0</v>
      </c>
      <c r="K12" s="220" t="s">
        <v>18</v>
      </c>
      <c r="L12" s="211">
        <f>J12</f>
        <v>0</v>
      </c>
      <c r="AA12" s="1" t="s">
        <v>30</v>
      </c>
      <c r="AB12" s="1">
        <v>2</v>
      </c>
    </row>
    <row r="13" spans="2:31" ht="21.75" customHeight="1" x14ac:dyDescent="0.2">
      <c r="B13" s="101" t="s">
        <v>160</v>
      </c>
      <c r="C13" s="102"/>
      <c r="D13" s="102"/>
      <c r="E13" s="102"/>
      <c r="F13" s="102"/>
      <c r="G13" s="221">
        <f>SUM(G7:G12)</f>
        <v>6.5000000000000002E-2</v>
      </c>
      <c r="H13" s="104" t="s">
        <v>161</v>
      </c>
      <c r="I13" s="102"/>
      <c r="J13" s="102"/>
      <c r="K13" s="105"/>
      <c r="L13" s="221">
        <f>SUM(L7:L12)</f>
        <v>6.2650000345706935</v>
      </c>
      <c r="AA13" s="1" t="s">
        <v>32</v>
      </c>
      <c r="AB13" s="1">
        <v>3</v>
      </c>
    </row>
    <row r="14" spans="2:31" x14ac:dyDescent="0.2">
      <c r="E14" s="176"/>
      <c r="F14" s="222"/>
      <c r="G14" s="223"/>
      <c r="AA14" s="1" t="s">
        <v>34</v>
      </c>
      <c r="AB14" s="1">
        <v>4</v>
      </c>
    </row>
    <row r="15" spans="2:31" ht="12" customHeight="1" x14ac:dyDescent="0.4">
      <c r="B15" s="224"/>
    </row>
    <row r="16" spans="2:31" ht="37.5" customHeight="1" x14ac:dyDescent="0.4">
      <c r="B16" s="108"/>
      <c r="C16" s="3" t="s">
        <v>152</v>
      </c>
      <c r="D16" s="3"/>
      <c r="E16" s="3"/>
      <c r="F16" s="3"/>
      <c r="G16" s="3"/>
      <c r="H16" s="3"/>
      <c r="I16" s="3"/>
      <c r="J16" s="3"/>
      <c r="K16" s="3"/>
      <c r="L16" s="4"/>
    </row>
    <row r="17" spans="2:12" ht="12.75" customHeight="1" x14ac:dyDescent="0.2">
      <c r="B17" s="225" t="s">
        <v>134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7"/>
    </row>
    <row r="18" spans="2:12" ht="12.75" customHeight="1" x14ac:dyDescent="0.2">
      <c r="B18" s="228" t="s">
        <v>162</v>
      </c>
      <c r="C18" s="229"/>
      <c r="D18" s="229"/>
      <c r="E18" s="229"/>
      <c r="F18" s="229"/>
      <c r="G18" s="229"/>
      <c r="H18" s="229"/>
      <c r="I18" s="229"/>
      <c r="J18" s="229"/>
      <c r="K18" s="229"/>
      <c r="L18" s="230"/>
    </row>
    <row r="19" spans="2:12" ht="12.75" customHeight="1" x14ac:dyDescent="0.2">
      <c r="B19" s="115" t="s">
        <v>136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7"/>
    </row>
    <row r="20" spans="2:12" ht="12.75" customHeight="1" x14ac:dyDescent="0.2">
      <c r="B20" s="231"/>
      <c r="C20" s="232"/>
      <c r="D20" s="232"/>
      <c r="E20" s="232"/>
      <c r="F20" s="232"/>
      <c r="G20" s="232"/>
      <c r="H20" s="232"/>
      <c r="I20" s="232"/>
      <c r="J20" s="232"/>
      <c r="K20" s="232"/>
      <c r="L20" s="233"/>
    </row>
    <row r="21" spans="2:12" ht="12.75" customHeight="1" x14ac:dyDescent="0.2">
      <c r="B21" s="234"/>
      <c r="C21" s="235"/>
      <c r="D21" s="235"/>
      <c r="E21" s="235"/>
      <c r="F21" s="235"/>
      <c r="G21" s="236"/>
      <c r="H21" s="127" t="s">
        <v>137</v>
      </c>
      <c r="I21" s="128"/>
      <c r="J21" s="128"/>
      <c r="K21" s="128"/>
      <c r="L21" s="128"/>
    </row>
    <row r="22" spans="2:12" ht="12.75" customHeight="1" x14ac:dyDescent="0.2">
      <c r="B22" s="237"/>
      <c r="C22" s="238"/>
      <c r="D22" s="238"/>
      <c r="E22" s="238"/>
      <c r="F22" s="238"/>
      <c r="G22" s="239"/>
      <c r="H22" s="145" t="s">
        <v>3</v>
      </c>
      <c r="I22" s="146"/>
      <c r="J22" s="146"/>
      <c r="K22" s="146"/>
      <c r="L22" s="147"/>
    </row>
    <row r="23" spans="2:12" ht="15" customHeight="1" x14ac:dyDescent="0.2">
      <c r="B23" s="135" t="s">
        <v>163</v>
      </c>
      <c r="C23" s="136"/>
      <c r="D23" s="137"/>
      <c r="E23" s="240">
        <f>G13</f>
        <v>6.5000000000000002E-2</v>
      </c>
      <c r="F23" s="241"/>
      <c r="G23" s="242"/>
      <c r="H23" s="243" t="s">
        <v>154</v>
      </c>
      <c r="I23" s="141">
        <f>VLOOKUP(H22,AD3:AE7,2,FALSE)</f>
        <v>24</v>
      </c>
      <c r="J23" s="142"/>
      <c r="K23" s="143" t="s">
        <v>18</v>
      </c>
      <c r="L23" s="244">
        <f>E23*I23</f>
        <v>1.56</v>
      </c>
    </row>
    <row r="24" spans="2:12" x14ac:dyDescent="0.2">
      <c r="B24" s="245"/>
      <c r="C24" s="246"/>
      <c r="D24" s="246"/>
      <c r="E24" s="246"/>
      <c r="F24" s="246"/>
      <c r="G24" s="247"/>
      <c r="H24" s="127" t="s">
        <v>164</v>
      </c>
      <c r="I24" s="128"/>
      <c r="J24" s="128"/>
      <c r="K24" s="128"/>
      <c r="L24" s="128"/>
    </row>
    <row r="25" spans="2:12" ht="14.25" customHeight="1" x14ac:dyDescent="0.2">
      <c r="B25" s="248"/>
      <c r="C25" s="249"/>
      <c r="D25" s="249"/>
      <c r="E25" s="249"/>
      <c r="F25" s="249"/>
      <c r="G25" s="250"/>
      <c r="H25" s="145" t="s">
        <v>2</v>
      </c>
      <c r="I25" s="146"/>
      <c r="J25" s="146"/>
      <c r="K25" s="146"/>
      <c r="L25" s="147"/>
    </row>
    <row r="26" spans="2:12" ht="14.25" customHeight="1" x14ac:dyDescent="0.2">
      <c r="B26" s="135" t="s">
        <v>140</v>
      </c>
      <c r="C26" s="136"/>
      <c r="D26" s="137"/>
      <c r="E26" s="240">
        <f>L13</f>
        <v>6.2650000345706935</v>
      </c>
      <c r="F26" s="241"/>
      <c r="G26" s="242"/>
      <c r="H26" s="243" t="s">
        <v>154</v>
      </c>
      <c r="I26" s="141">
        <f>VLOOKUP(H25,AA3:AB14,2,FALSE)</f>
        <v>8.4000000000000005E-2</v>
      </c>
      <c r="J26" s="142"/>
      <c r="K26" s="143" t="s">
        <v>18</v>
      </c>
      <c r="L26" s="144">
        <f>E26*I26</f>
        <v>0.52626000290393826</v>
      </c>
    </row>
    <row r="27" spans="2:12" ht="18" customHeight="1" x14ac:dyDescent="0.2">
      <c r="B27" s="104" t="s">
        <v>141</v>
      </c>
      <c r="C27" s="102"/>
      <c r="D27" s="102"/>
      <c r="E27" s="102"/>
      <c r="F27" s="102"/>
      <c r="G27" s="102"/>
      <c r="H27" s="102"/>
      <c r="I27" s="102"/>
      <c r="J27" s="102"/>
      <c r="K27" s="105"/>
      <c r="L27" s="251">
        <f>L23+L26</f>
        <v>2.0862600029039382</v>
      </c>
    </row>
    <row r="28" spans="2:12" ht="15" customHeight="1" x14ac:dyDescent="0.2">
      <c r="B28" s="252" t="s">
        <v>165</v>
      </c>
      <c r="C28" s="253"/>
      <c r="D28" s="253"/>
      <c r="E28" s="253"/>
      <c r="F28" s="253"/>
      <c r="G28" s="254"/>
      <c r="H28" s="145">
        <v>1.2</v>
      </c>
      <c r="I28" s="146"/>
      <c r="J28" s="147"/>
      <c r="K28" s="163" t="s">
        <v>18</v>
      </c>
      <c r="L28" s="164">
        <f>H28</f>
        <v>1.2</v>
      </c>
    </row>
    <row r="29" spans="2:12" ht="27.75" customHeight="1" x14ac:dyDescent="0.25">
      <c r="B29" s="165" t="s">
        <v>143</v>
      </c>
      <c r="C29" s="166"/>
      <c r="D29" s="166"/>
      <c r="E29" s="166"/>
      <c r="F29" s="166"/>
      <c r="G29" s="166"/>
      <c r="H29" s="166"/>
      <c r="I29" s="166"/>
      <c r="J29" s="167"/>
      <c r="K29" s="255">
        <f>L27*L28</f>
        <v>2.5035120034847256</v>
      </c>
      <c r="L29" s="256"/>
    </row>
    <row r="30" spans="2:12" ht="8.25" customHeight="1" x14ac:dyDescent="0.2">
      <c r="F30" s="176"/>
      <c r="G30" s="174"/>
    </row>
    <row r="31" spans="2:12" ht="21" customHeight="1" x14ac:dyDescent="0.2">
      <c r="B31" s="104" t="s">
        <v>144</v>
      </c>
      <c r="C31" s="102"/>
      <c r="D31" s="102"/>
      <c r="E31" s="102"/>
      <c r="F31" s="102"/>
      <c r="G31" s="102"/>
      <c r="H31" s="171" t="str">
        <f>IF(K29&lt;=7,"BAT-1270 - 7AH Batteries",IF(K29&lt;=12,"BAT-12120 - 12AH Batteries",IF(K29&lt;=18,"BAT-12180 - 18AH Batteries",IF(K29&lt;=26,"BAT-12260 - 26AH Batteries",IF(K29&lt;=55,"BAT-12550 - 55AH Batteries",IF(K29&lt;=100,"BAT-121000 - 100AH Batteries","No recomendation for battery."))))))</f>
        <v>BAT-1270 - 7AH Batteries</v>
      </c>
      <c r="I31" s="172"/>
      <c r="J31" s="172"/>
      <c r="K31" s="172"/>
      <c r="L31" s="173"/>
    </row>
    <row r="32" spans="2:12" ht="7.5" customHeight="1" x14ac:dyDescent="0.2">
      <c r="F32" s="176"/>
      <c r="G32" s="174"/>
    </row>
    <row r="33" spans="2:12" x14ac:dyDescent="0.2">
      <c r="B33" s="257" t="s">
        <v>166</v>
      </c>
      <c r="C33" s="257"/>
      <c r="D33" s="257"/>
      <c r="E33" s="257"/>
      <c r="F33" s="257"/>
      <c r="G33" s="257"/>
    </row>
    <row r="34" spans="2:12" ht="15" x14ac:dyDescent="0.25">
      <c r="B34" s="258"/>
      <c r="C34" s="258"/>
      <c r="D34" s="258"/>
      <c r="E34" s="259"/>
      <c r="F34" s="260"/>
      <c r="G34" s="261"/>
    </row>
    <row r="35" spans="2:12" ht="39" customHeight="1" x14ac:dyDescent="0.4">
      <c r="B35" s="108"/>
      <c r="C35" s="3" t="s">
        <v>167</v>
      </c>
      <c r="D35" s="3"/>
      <c r="E35" s="3"/>
      <c r="F35" s="3"/>
      <c r="G35" s="3"/>
      <c r="H35" s="3"/>
      <c r="I35" s="3"/>
      <c r="J35" s="3"/>
      <c r="K35" s="3"/>
      <c r="L35" s="4"/>
    </row>
    <row r="36" spans="2:12" x14ac:dyDescent="0.2">
      <c r="B36" s="206" t="s">
        <v>155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8"/>
    </row>
    <row r="37" spans="2:12" x14ac:dyDescent="0.2">
      <c r="B37" s="16" t="s">
        <v>149</v>
      </c>
      <c r="C37" s="17" t="s">
        <v>11</v>
      </c>
      <c r="D37" s="18" t="s">
        <v>150</v>
      </c>
      <c r="E37" s="19"/>
      <c r="F37" s="20"/>
      <c r="G37" s="17" t="s">
        <v>13</v>
      </c>
      <c r="H37" s="17" t="s">
        <v>11</v>
      </c>
      <c r="I37" s="21" t="s">
        <v>151</v>
      </c>
      <c r="J37" s="22"/>
      <c r="K37" s="23"/>
      <c r="L37" s="24" t="s">
        <v>13</v>
      </c>
    </row>
    <row r="38" spans="2:12" x14ac:dyDescent="0.2">
      <c r="B38" s="201" t="s">
        <v>170</v>
      </c>
      <c r="C38" s="81">
        <v>9</v>
      </c>
      <c r="D38" s="81" t="s">
        <v>17</v>
      </c>
      <c r="E38" s="82">
        <v>0</v>
      </c>
      <c r="F38" s="81" t="s">
        <v>18</v>
      </c>
      <c r="G38" s="83">
        <f t="shared" ref="G38:G47" si="0">IF(C38&gt;0,PRODUCT(C38,E38),"")</f>
        <v>0</v>
      </c>
      <c r="H38" s="81">
        <f t="shared" ref="H38:H47" si="1">C38</f>
        <v>9</v>
      </c>
      <c r="I38" s="81" t="s">
        <v>17</v>
      </c>
      <c r="J38" s="82">
        <v>4.3000001460313797E-2</v>
      </c>
      <c r="K38" s="81" t="s">
        <v>18</v>
      </c>
      <c r="L38" s="83">
        <f t="shared" ref="L38:L47" si="2">IF(H38&gt;0,PRODUCT(H38,J38),"")</f>
        <v>0.38700001314282417</v>
      </c>
    </row>
    <row r="39" spans="2:12" x14ac:dyDescent="0.2">
      <c r="B39" s="80"/>
      <c r="C39" s="46">
        <v>0</v>
      </c>
      <c r="D39" s="46" t="s">
        <v>17</v>
      </c>
      <c r="E39" s="47">
        <v>0</v>
      </c>
      <c r="F39" s="46" t="s">
        <v>18</v>
      </c>
      <c r="G39" s="77" t="str">
        <f t="shared" si="0"/>
        <v/>
      </c>
      <c r="H39" s="46">
        <f t="shared" si="1"/>
        <v>0</v>
      </c>
      <c r="I39" s="46" t="s">
        <v>17</v>
      </c>
      <c r="J39" s="47">
        <v>0</v>
      </c>
      <c r="K39" s="46" t="s">
        <v>18</v>
      </c>
      <c r="L39" s="77" t="str">
        <f t="shared" si="2"/>
        <v/>
      </c>
    </row>
    <row r="40" spans="2:12" x14ac:dyDescent="0.2">
      <c r="B40" s="80"/>
      <c r="C40" s="46">
        <v>0</v>
      </c>
      <c r="D40" s="46" t="s">
        <v>17</v>
      </c>
      <c r="E40" s="47">
        <v>0</v>
      </c>
      <c r="F40" s="46" t="s">
        <v>18</v>
      </c>
      <c r="G40" s="77" t="str">
        <f t="shared" si="0"/>
        <v/>
      </c>
      <c r="H40" s="46">
        <f t="shared" si="1"/>
        <v>0</v>
      </c>
      <c r="I40" s="46" t="s">
        <v>17</v>
      </c>
      <c r="J40" s="47">
        <v>0</v>
      </c>
      <c r="K40" s="46" t="s">
        <v>18</v>
      </c>
      <c r="L40" s="77" t="str">
        <f t="shared" si="2"/>
        <v/>
      </c>
    </row>
    <row r="41" spans="2:12" x14ac:dyDescent="0.2">
      <c r="B41" s="202"/>
      <c r="C41" s="55">
        <v>0</v>
      </c>
      <c r="D41" s="55" t="s">
        <v>17</v>
      </c>
      <c r="E41" s="56">
        <v>0</v>
      </c>
      <c r="F41" s="55" t="s">
        <v>18</v>
      </c>
      <c r="G41" s="84" t="str">
        <f t="shared" si="0"/>
        <v/>
      </c>
      <c r="H41" s="55">
        <f t="shared" si="1"/>
        <v>0</v>
      </c>
      <c r="I41" s="55" t="s">
        <v>17</v>
      </c>
      <c r="J41" s="56">
        <v>0</v>
      </c>
      <c r="K41" s="55" t="s">
        <v>18</v>
      </c>
      <c r="L41" s="84" t="str">
        <f t="shared" si="2"/>
        <v/>
      </c>
    </row>
    <row r="42" spans="2:12" x14ac:dyDescent="0.2">
      <c r="B42" s="203"/>
      <c r="C42" s="30">
        <v>0</v>
      </c>
      <c r="D42" s="30" t="s">
        <v>17</v>
      </c>
      <c r="E42" s="28">
        <v>0</v>
      </c>
      <c r="F42" s="30" t="s">
        <v>18</v>
      </c>
      <c r="G42" s="28" t="str">
        <f t="shared" si="0"/>
        <v/>
      </c>
      <c r="H42" s="30">
        <f t="shared" si="1"/>
        <v>0</v>
      </c>
      <c r="I42" s="30" t="s">
        <v>17</v>
      </c>
      <c r="J42" s="28">
        <v>0</v>
      </c>
      <c r="K42" s="30" t="s">
        <v>18</v>
      </c>
      <c r="L42" s="28" t="str">
        <f t="shared" si="2"/>
        <v/>
      </c>
    </row>
    <row r="43" spans="2:12" x14ac:dyDescent="0.2">
      <c r="B43" s="203"/>
      <c r="C43" s="30">
        <v>0</v>
      </c>
      <c r="D43" s="30" t="s">
        <v>17</v>
      </c>
      <c r="E43" s="28">
        <v>0</v>
      </c>
      <c r="F43" s="30" t="s">
        <v>18</v>
      </c>
      <c r="G43" s="28" t="str">
        <f t="shared" si="0"/>
        <v/>
      </c>
      <c r="H43" s="30">
        <f t="shared" si="1"/>
        <v>0</v>
      </c>
      <c r="I43" s="30" t="s">
        <v>17</v>
      </c>
      <c r="J43" s="28">
        <v>0</v>
      </c>
      <c r="K43" s="30" t="s">
        <v>18</v>
      </c>
      <c r="L43" s="28" t="str">
        <f t="shared" si="2"/>
        <v/>
      </c>
    </row>
    <row r="44" spans="2:12" x14ac:dyDescent="0.2">
      <c r="B44" s="201"/>
      <c r="C44" s="81">
        <v>0</v>
      </c>
      <c r="D44" s="81" t="s">
        <v>17</v>
      </c>
      <c r="E44" s="82">
        <v>0</v>
      </c>
      <c r="F44" s="81" t="s">
        <v>18</v>
      </c>
      <c r="G44" s="83" t="str">
        <f t="shared" si="0"/>
        <v/>
      </c>
      <c r="H44" s="81">
        <f t="shared" si="1"/>
        <v>0</v>
      </c>
      <c r="I44" s="81" t="s">
        <v>17</v>
      </c>
      <c r="J44" s="82">
        <v>0</v>
      </c>
      <c r="K44" s="81" t="s">
        <v>18</v>
      </c>
      <c r="L44" s="83" t="str">
        <f t="shared" si="2"/>
        <v/>
      </c>
    </row>
    <row r="45" spans="2:12" x14ac:dyDescent="0.2">
      <c r="B45" s="80"/>
      <c r="C45" s="46">
        <v>0</v>
      </c>
      <c r="D45" s="46" t="s">
        <v>17</v>
      </c>
      <c r="E45" s="47">
        <v>0</v>
      </c>
      <c r="F45" s="46" t="s">
        <v>18</v>
      </c>
      <c r="G45" s="77" t="str">
        <f t="shared" si="0"/>
        <v/>
      </c>
      <c r="H45" s="46">
        <f t="shared" si="1"/>
        <v>0</v>
      </c>
      <c r="I45" s="46" t="s">
        <v>17</v>
      </c>
      <c r="J45" s="47">
        <v>0</v>
      </c>
      <c r="K45" s="46" t="s">
        <v>18</v>
      </c>
      <c r="L45" s="77" t="str">
        <f t="shared" si="2"/>
        <v/>
      </c>
    </row>
    <row r="46" spans="2:12" x14ac:dyDescent="0.2">
      <c r="B46" s="80"/>
      <c r="C46" s="46">
        <v>0</v>
      </c>
      <c r="D46" s="46" t="s">
        <v>17</v>
      </c>
      <c r="E46" s="47">
        <v>0</v>
      </c>
      <c r="F46" s="46" t="s">
        <v>18</v>
      </c>
      <c r="G46" s="77" t="str">
        <f t="shared" si="0"/>
        <v/>
      </c>
      <c r="H46" s="46">
        <f t="shared" si="1"/>
        <v>0</v>
      </c>
      <c r="I46" s="46" t="s">
        <v>17</v>
      </c>
      <c r="J46" s="47">
        <v>0</v>
      </c>
      <c r="K46" s="46" t="s">
        <v>18</v>
      </c>
      <c r="L46" s="77" t="str">
        <f t="shared" si="2"/>
        <v/>
      </c>
    </row>
    <row r="47" spans="2:12" x14ac:dyDescent="0.2">
      <c r="B47" s="202"/>
      <c r="C47" s="55">
        <v>0</v>
      </c>
      <c r="D47" s="55" t="s">
        <v>17</v>
      </c>
      <c r="E47" s="56">
        <v>0</v>
      </c>
      <c r="F47" s="55" t="s">
        <v>18</v>
      </c>
      <c r="G47" s="84" t="str">
        <f t="shared" si="0"/>
        <v/>
      </c>
      <c r="H47" s="55">
        <f t="shared" si="1"/>
        <v>0</v>
      </c>
      <c r="I47" s="55" t="s">
        <v>17</v>
      </c>
      <c r="J47" s="56">
        <v>0</v>
      </c>
      <c r="K47" s="204" t="s">
        <v>18</v>
      </c>
      <c r="L47" s="205" t="str">
        <f t="shared" si="2"/>
        <v/>
      </c>
    </row>
    <row r="48" spans="2:12" x14ac:dyDescent="0.2">
      <c r="B48" s="101" t="s">
        <v>132</v>
      </c>
      <c r="C48" s="102"/>
      <c r="D48" s="102"/>
      <c r="E48" s="102"/>
      <c r="F48" s="102"/>
      <c r="G48" s="103">
        <f>SUM(G38:G47)</f>
        <v>0</v>
      </c>
      <c r="H48" s="104" t="s">
        <v>133</v>
      </c>
      <c r="I48" s="102"/>
      <c r="J48" s="102"/>
      <c r="K48" s="105"/>
      <c r="L48" s="103">
        <f>SUM(L38:L47)</f>
        <v>0.38700001314282417</v>
      </c>
    </row>
    <row r="50" spans="2:12" x14ac:dyDescent="0.2">
      <c r="B50" s="206" t="s">
        <v>156</v>
      </c>
      <c r="C50" s="207"/>
      <c r="D50" s="207"/>
      <c r="E50" s="207"/>
      <c r="F50" s="207"/>
      <c r="G50" s="207"/>
      <c r="H50" s="207"/>
      <c r="I50" s="207"/>
      <c r="J50" s="207"/>
      <c r="K50" s="207"/>
      <c r="L50" s="208"/>
    </row>
    <row r="51" spans="2:12" x14ac:dyDescent="0.2">
      <c r="B51" s="16" t="s">
        <v>149</v>
      </c>
      <c r="C51" s="17" t="s">
        <v>11</v>
      </c>
      <c r="D51" s="18" t="s">
        <v>150</v>
      </c>
      <c r="E51" s="19"/>
      <c r="F51" s="20"/>
      <c r="G51" s="17" t="s">
        <v>13</v>
      </c>
      <c r="H51" s="17" t="s">
        <v>11</v>
      </c>
      <c r="I51" s="21" t="s">
        <v>151</v>
      </c>
      <c r="J51" s="22"/>
      <c r="K51" s="23"/>
      <c r="L51" s="24" t="s">
        <v>13</v>
      </c>
    </row>
    <row r="52" spans="2:12" x14ac:dyDescent="0.2">
      <c r="B52" s="201" t="s">
        <v>169</v>
      </c>
      <c r="C52" s="81">
        <v>13</v>
      </c>
      <c r="D52" s="81" t="s">
        <v>17</v>
      </c>
      <c r="E52" s="82">
        <v>0</v>
      </c>
      <c r="F52" s="81" t="s">
        <v>18</v>
      </c>
      <c r="G52" s="83">
        <f t="shared" ref="G52:G61" si="3">IF(C52&gt;0,PRODUCT(C52,E52),"")</f>
        <v>0</v>
      </c>
      <c r="H52" s="81">
        <f t="shared" ref="H52:H61" si="4">C52</f>
        <v>13</v>
      </c>
      <c r="I52" s="81" t="s">
        <v>17</v>
      </c>
      <c r="J52" s="82">
        <v>0.14699999988079071</v>
      </c>
      <c r="K52" s="81" t="s">
        <v>18</v>
      </c>
      <c r="L52" s="83">
        <f t="shared" ref="L52:L61" si="5">IF(H52&gt;0,PRODUCT(H52,J52),"")</f>
        <v>1.9109999984502792</v>
      </c>
    </row>
    <row r="53" spans="2:12" x14ac:dyDescent="0.2">
      <c r="B53" s="80"/>
      <c r="C53" s="46">
        <v>0</v>
      </c>
      <c r="D53" s="46" t="s">
        <v>17</v>
      </c>
      <c r="E53" s="47">
        <v>0</v>
      </c>
      <c r="F53" s="46" t="s">
        <v>18</v>
      </c>
      <c r="G53" s="77" t="str">
        <f t="shared" si="3"/>
        <v/>
      </c>
      <c r="H53" s="46">
        <f t="shared" si="4"/>
        <v>0</v>
      </c>
      <c r="I53" s="46" t="s">
        <v>17</v>
      </c>
      <c r="J53" s="47">
        <v>0</v>
      </c>
      <c r="K53" s="46" t="s">
        <v>18</v>
      </c>
      <c r="L53" s="77" t="str">
        <f t="shared" si="5"/>
        <v/>
      </c>
    </row>
    <row r="54" spans="2:12" x14ac:dyDescent="0.2">
      <c r="B54" s="80"/>
      <c r="C54" s="46">
        <v>0</v>
      </c>
      <c r="D54" s="46" t="s">
        <v>17</v>
      </c>
      <c r="E54" s="47">
        <v>0</v>
      </c>
      <c r="F54" s="46" t="s">
        <v>18</v>
      </c>
      <c r="G54" s="77" t="str">
        <f t="shared" si="3"/>
        <v/>
      </c>
      <c r="H54" s="46">
        <f t="shared" si="4"/>
        <v>0</v>
      </c>
      <c r="I54" s="46" t="s">
        <v>17</v>
      </c>
      <c r="J54" s="47">
        <v>0</v>
      </c>
      <c r="K54" s="46" t="s">
        <v>18</v>
      </c>
      <c r="L54" s="77" t="str">
        <f t="shared" si="5"/>
        <v/>
      </c>
    </row>
    <row r="55" spans="2:12" x14ac:dyDescent="0.2">
      <c r="B55" s="202"/>
      <c r="C55" s="55">
        <v>0</v>
      </c>
      <c r="D55" s="55" t="s">
        <v>17</v>
      </c>
      <c r="E55" s="56">
        <v>0</v>
      </c>
      <c r="F55" s="55" t="s">
        <v>18</v>
      </c>
      <c r="G55" s="84" t="str">
        <f t="shared" si="3"/>
        <v/>
      </c>
      <c r="H55" s="55">
        <f t="shared" si="4"/>
        <v>0</v>
      </c>
      <c r="I55" s="55" t="s">
        <v>17</v>
      </c>
      <c r="J55" s="56">
        <v>0</v>
      </c>
      <c r="K55" s="55" t="s">
        <v>18</v>
      </c>
      <c r="L55" s="84" t="str">
        <f t="shared" si="5"/>
        <v/>
      </c>
    </row>
    <row r="56" spans="2:12" x14ac:dyDescent="0.2">
      <c r="B56" s="203"/>
      <c r="C56" s="30">
        <v>0</v>
      </c>
      <c r="D56" s="30" t="s">
        <v>17</v>
      </c>
      <c r="E56" s="28">
        <v>0</v>
      </c>
      <c r="F56" s="30" t="s">
        <v>18</v>
      </c>
      <c r="G56" s="28" t="str">
        <f t="shared" si="3"/>
        <v/>
      </c>
      <c r="H56" s="30">
        <f t="shared" si="4"/>
        <v>0</v>
      </c>
      <c r="I56" s="30" t="s">
        <v>17</v>
      </c>
      <c r="J56" s="28">
        <v>0</v>
      </c>
      <c r="K56" s="30" t="s">
        <v>18</v>
      </c>
      <c r="L56" s="28" t="str">
        <f t="shared" si="5"/>
        <v/>
      </c>
    </row>
    <row r="57" spans="2:12" x14ac:dyDescent="0.2">
      <c r="B57" s="203"/>
      <c r="C57" s="30">
        <v>0</v>
      </c>
      <c r="D57" s="30" t="s">
        <v>17</v>
      </c>
      <c r="E57" s="28">
        <v>0</v>
      </c>
      <c r="F57" s="30" t="s">
        <v>18</v>
      </c>
      <c r="G57" s="28" t="str">
        <f t="shared" si="3"/>
        <v/>
      </c>
      <c r="H57" s="30">
        <f t="shared" si="4"/>
        <v>0</v>
      </c>
      <c r="I57" s="30" t="s">
        <v>17</v>
      </c>
      <c r="J57" s="28">
        <v>0</v>
      </c>
      <c r="K57" s="30" t="s">
        <v>18</v>
      </c>
      <c r="L57" s="28" t="str">
        <f t="shared" si="5"/>
        <v/>
      </c>
    </row>
    <row r="58" spans="2:12" x14ac:dyDescent="0.2">
      <c r="B58" s="201"/>
      <c r="C58" s="81">
        <v>0</v>
      </c>
      <c r="D58" s="81" t="s">
        <v>17</v>
      </c>
      <c r="E58" s="82">
        <v>0</v>
      </c>
      <c r="F58" s="81" t="s">
        <v>18</v>
      </c>
      <c r="G58" s="83" t="str">
        <f t="shared" si="3"/>
        <v/>
      </c>
      <c r="H58" s="81">
        <f t="shared" si="4"/>
        <v>0</v>
      </c>
      <c r="I58" s="81" t="s">
        <v>17</v>
      </c>
      <c r="J58" s="82">
        <v>0</v>
      </c>
      <c r="K58" s="81" t="s">
        <v>18</v>
      </c>
      <c r="L58" s="83" t="str">
        <f t="shared" si="5"/>
        <v/>
      </c>
    </row>
    <row r="59" spans="2:12" x14ac:dyDescent="0.2">
      <c r="B59" s="80"/>
      <c r="C59" s="46">
        <v>0</v>
      </c>
      <c r="D59" s="46" t="s">
        <v>17</v>
      </c>
      <c r="E59" s="47">
        <v>0</v>
      </c>
      <c r="F59" s="46" t="s">
        <v>18</v>
      </c>
      <c r="G59" s="77" t="str">
        <f t="shared" si="3"/>
        <v/>
      </c>
      <c r="H59" s="46">
        <f t="shared" si="4"/>
        <v>0</v>
      </c>
      <c r="I59" s="46" t="s">
        <v>17</v>
      </c>
      <c r="J59" s="47">
        <v>0</v>
      </c>
      <c r="K59" s="46" t="s">
        <v>18</v>
      </c>
      <c r="L59" s="77" t="str">
        <f t="shared" si="5"/>
        <v/>
      </c>
    </row>
    <row r="60" spans="2:12" x14ac:dyDescent="0.2">
      <c r="B60" s="80"/>
      <c r="C60" s="46">
        <v>0</v>
      </c>
      <c r="D60" s="46" t="s">
        <v>17</v>
      </c>
      <c r="E60" s="47">
        <v>0</v>
      </c>
      <c r="F60" s="46" t="s">
        <v>18</v>
      </c>
      <c r="G60" s="77" t="str">
        <f t="shared" si="3"/>
        <v/>
      </c>
      <c r="H60" s="46">
        <f t="shared" si="4"/>
        <v>0</v>
      </c>
      <c r="I60" s="46" t="s">
        <v>17</v>
      </c>
      <c r="J60" s="47">
        <v>0</v>
      </c>
      <c r="K60" s="46" t="s">
        <v>18</v>
      </c>
      <c r="L60" s="77" t="str">
        <f t="shared" si="5"/>
        <v/>
      </c>
    </row>
    <row r="61" spans="2:12" x14ac:dyDescent="0.2">
      <c r="B61" s="202"/>
      <c r="C61" s="55">
        <v>0</v>
      </c>
      <c r="D61" s="55" t="s">
        <v>17</v>
      </c>
      <c r="E61" s="56">
        <v>0</v>
      </c>
      <c r="F61" s="55" t="s">
        <v>18</v>
      </c>
      <c r="G61" s="84" t="str">
        <f t="shared" si="3"/>
        <v/>
      </c>
      <c r="H61" s="55">
        <f t="shared" si="4"/>
        <v>0</v>
      </c>
      <c r="I61" s="55" t="s">
        <v>17</v>
      </c>
      <c r="J61" s="56">
        <v>0</v>
      </c>
      <c r="K61" s="204" t="s">
        <v>18</v>
      </c>
      <c r="L61" s="205" t="str">
        <f t="shared" si="5"/>
        <v/>
      </c>
    </row>
    <row r="62" spans="2:12" x14ac:dyDescent="0.2">
      <c r="B62" s="101" t="s">
        <v>132</v>
      </c>
      <c r="C62" s="102"/>
      <c r="D62" s="102"/>
      <c r="E62" s="102"/>
      <c r="F62" s="102"/>
      <c r="G62" s="103">
        <f>SUM(G52:G61)</f>
        <v>0</v>
      </c>
      <c r="H62" s="104" t="s">
        <v>133</v>
      </c>
      <c r="I62" s="102"/>
      <c r="J62" s="102"/>
      <c r="K62" s="105"/>
      <c r="L62" s="103">
        <f>SUM(L52:L61)</f>
        <v>1.9109999984502792</v>
      </c>
    </row>
    <row r="64" spans="2:12" x14ac:dyDescent="0.2">
      <c r="B64" s="206" t="s">
        <v>157</v>
      </c>
      <c r="C64" s="207"/>
      <c r="D64" s="207"/>
      <c r="E64" s="207"/>
      <c r="F64" s="207"/>
      <c r="G64" s="207"/>
      <c r="H64" s="207"/>
      <c r="I64" s="207"/>
      <c r="J64" s="207"/>
      <c r="K64" s="207"/>
      <c r="L64" s="208"/>
    </row>
    <row r="65" spans="2:12" x14ac:dyDescent="0.2">
      <c r="B65" s="16" t="s">
        <v>149</v>
      </c>
      <c r="C65" s="17" t="s">
        <v>11</v>
      </c>
      <c r="D65" s="18" t="s">
        <v>150</v>
      </c>
      <c r="E65" s="19"/>
      <c r="F65" s="20"/>
      <c r="G65" s="17" t="s">
        <v>13</v>
      </c>
      <c r="H65" s="17" t="s">
        <v>11</v>
      </c>
      <c r="I65" s="21" t="s">
        <v>151</v>
      </c>
      <c r="J65" s="22"/>
      <c r="K65" s="23"/>
      <c r="L65" s="24" t="s">
        <v>13</v>
      </c>
    </row>
    <row r="66" spans="2:12" x14ac:dyDescent="0.2">
      <c r="B66" s="201" t="s">
        <v>169</v>
      </c>
      <c r="C66" s="81">
        <v>13</v>
      </c>
      <c r="D66" s="81" t="s">
        <v>17</v>
      </c>
      <c r="E66" s="82">
        <v>0</v>
      </c>
      <c r="F66" s="81" t="s">
        <v>18</v>
      </c>
      <c r="G66" s="83">
        <f t="shared" ref="G66:G75" si="6">IF(C66&gt;0,PRODUCT(C66,E66),"")</f>
        <v>0</v>
      </c>
      <c r="H66" s="81">
        <f t="shared" ref="H66:H75" si="7">C66</f>
        <v>13</v>
      </c>
      <c r="I66" s="81" t="s">
        <v>17</v>
      </c>
      <c r="J66" s="82">
        <v>0.14699999988079071</v>
      </c>
      <c r="K66" s="81" t="s">
        <v>18</v>
      </c>
      <c r="L66" s="83">
        <f t="shared" ref="L66:L75" si="8">IF(H66&gt;0,PRODUCT(H66,J66),"")</f>
        <v>1.9109999984502792</v>
      </c>
    </row>
    <row r="67" spans="2:12" x14ac:dyDescent="0.2">
      <c r="B67" s="80"/>
      <c r="C67" s="46">
        <v>0</v>
      </c>
      <c r="D67" s="46" t="s">
        <v>17</v>
      </c>
      <c r="E67" s="47">
        <v>0</v>
      </c>
      <c r="F67" s="46" t="s">
        <v>18</v>
      </c>
      <c r="G67" s="77" t="str">
        <f t="shared" si="6"/>
        <v/>
      </c>
      <c r="H67" s="46">
        <f t="shared" si="7"/>
        <v>0</v>
      </c>
      <c r="I67" s="46" t="s">
        <v>17</v>
      </c>
      <c r="J67" s="47">
        <v>0</v>
      </c>
      <c r="K67" s="46" t="s">
        <v>18</v>
      </c>
      <c r="L67" s="77" t="str">
        <f t="shared" si="8"/>
        <v/>
      </c>
    </row>
    <row r="68" spans="2:12" x14ac:dyDescent="0.2">
      <c r="B68" s="80"/>
      <c r="C68" s="46">
        <v>0</v>
      </c>
      <c r="D68" s="46" t="s">
        <v>17</v>
      </c>
      <c r="E68" s="47">
        <v>0</v>
      </c>
      <c r="F68" s="46" t="s">
        <v>18</v>
      </c>
      <c r="G68" s="77" t="str">
        <f t="shared" si="6"/>
        <v/>
      </c>
      <c r="H68" s="46">
        <f t="shared" si="7"/>
        <v>0</v>
      </c>
      <c r="I68" s="46" t="s">
        <v>17</v>
      </c>
      <c r="J68" s="47">
        <v>0</v>
      </c>
      <c r="K68" s="46" t="s">
        <v>18</v>
      </c>
      <c r="L68" s="77" t="str">
        <f t="shared" si="8"/>
        <v/>
      </c>
    </row>
    <row r="69" spans="2:12" x14ac:dyDescent="0.2">
      <c r="B69" s="202"/>
      <c r="C69" s="55">
        <v>0</v>
      </c>
      <c r="D69" s="55" t="s">
        <v>17</v>
      </c>
      <c r="E69" s="56">
        <v>0</v>
      </c>
      <c r="F69" s="55" t="s">
        <v>18</v>
      </c>
      <c r="G69" s="84" t="str">
        <f t="shared" si="6"/>
        <v/>
      </c>
      <c r="H69" s="55">
        <f t="shared" si="7"/>
        <v>0</v>
      </c>
      <c r="I69" s="55" t="s">
        <v>17</v>
      </c>
      <c r="J69" s="56">
        <v>0</v>
      </c>
      <c r="K69" s="55" t="s">
        <v>18</v>
      </c>
      <c r="L69" s="84" t="str">
        <f t="shared" si="8"/>
        <v/>
      </c>
    </row>
    <row r="70" spans="2:12" x14ac:dyDescent="0.2">
      <c r="B70" s="203"/>
      <c r="C70" s="30">
        <v>0</v>
      </c>
      <c r="D70" s="30" t="s">
        <v>17</v>
      </c>
      <c r="E70" s="28">
        <v>0</v>
      </c>
      <c r="F70" s="30" t="s">
        <v>18</v>
      </c>
      <c r="G70" s="28" t="str">
        <f t="shared" si="6"/>
        <v/>
      </c>
      <c r="H70" s="30">
        <f t="shared" si="7"/>
        <v>0</v>
      </c>
      <c r="I70" s="30" t="s">
        <v>17</v>
      </c>
      <c r="J70" s="28">
        <v>0</v>
      </c>
      <c r="K70" s="30" t="s">
        <v>18</v>
      </c>
      <c r="L70" s="28" t="str">
        <f t="shared" si="8"/>
        <v/>
      </c>
    </row>
    <row r="71" spans="2:12" x14ac:dyDescent="0.2">
      <c r="B71" s="203"/>
      <c r="C71" s="30">
        <v>0</v>
      </c>
      <c r="D71" s="30" t="s">
        <v>17</v>
      </c>
      <c r="E71" s="28">
        <v>0</v>
      </c>
      <c r="F71" s="30" t="s">
        <v>18</v>
      </c>
      <c r="G71" s="28" t="str">
        <f t="shared" si="6"/>
        <v/>
      </c>
      <c r="H71" s="30">
        <f t="shared" si="7"/>
        <v>0</v>
      </c>
      <c r="I71" s="30" t="s">
        <v>17</v>
      </c>
      <c r="J71" s="28">
        <v>0</v>
      </c>
      <c r="K71" s="30" t="s">
        <v>18</v>
      </c>
      <c r="L71" s="28" t="str">
        <f t="shared" si="8"/>
        <v/>
      </c>
    </row>
    <row r="72" spans="2:12" x14ac:dyDescent="0.2">
      <c r="B72" s="201"/>
      <c r="C72" s="81">
        <v>0</v>
      </c>
      <c r="D72" s="81" t="s">
        <v>17</v>
      </c>
      <c r="E72" s="82">
        <v>0</v>
      </c>
      <c r="F72" s="81" t="s">
        <v>18</v>
      </c>
      <c r="G72" s="83" t="str">
        <f t="shared" si="6"/>
        <v/>
      </c>
      <c r="H72" s="81">
        <f t="shared" si="7"/>
        <v>0</v>
      </c>
      <c r="I72" s="81" t="s">
        <v>17</v>
      </c>
      <c r="J72" s="82">
        <v>0</v>
      </c>
      <c r="K72" s="81" t="s">
        <v>18</v>
      </c>
      <c r="L72" s="83" t="str">
        <f t="shared" si="8"/>
        <v/>
      </c>
    </row>
    <row r="73" spans="2:12" x14ac:dyDescent="0.2">
      <c r="B73" s="80"/>
      <c r="C73" s="46">
        <v>0</v>
      </c>
      <c r="D73" s="46" t="s">
        <v>17</v>
      </c>
      <c r="E73" s="47">
        <v>0</v>
      </c>
      <c r="F73" s="46" t="s">
        <v>18</v>
      </c>
      <c r="G73" s="77" t="str">
        <f t="shared" si="6"/>
        <v/>
      </c>
      <c r="H73" s="46">
        <f t="shared" si="7"/>
        <v>0</v>
      </c>
      <c r="I73" s="46" t="s">
        <v>17</v>
      </c>
      <c r="J73" s="47">
        <v>0</v>
      </c>
      <c r="K73" s="46" t="s">
        <v>18</v>
      </c>
      <c r="L73" s="77" t="str">
        <f t="shared" si="8"/>
        <v/>
      </c>
    </row>
    <row r="74" spans="2:12" x14ac:dyDescent="0.2">
      <c r="B74" s="80"/>
      <c r="C74" s="46">
        <v>0</v>
      </c>
      <c r="D74" s="46" t="s">
        <v>17</v>
      </c>
      <c r="E74" s="47">
        <v>0</v>
      </c>
      <c r="F74" s="46" t="s">
        <v>18</v>
      </c>
      <c r="G74" s="77" t="str">
        <f t="shared" si="6"/>
        <v/>
      </c>
      <c r="H74" s="46">
        <f t="shared" si="7"/>
        <v>0</v>
      </c>
      <c r="I74" s="46" t="s">
        <v>17</v>
      </c>
      <c r="J74" s="47">
        <v>0</v>
      </c>
      <c r="K74" s="46" t="s">
        <v>18</v>
      </c>
      <c r="L74" s="77" t="str">
        <f t="shared" si="8"/>
        <v/>
      </c>
    </row>
    <row r="75" spans="2:12" x14ac:dyDescent="0.2">
      <c r="B75" s="202"/>
      <c r="C75" s="55">
        <v>0</v>
      </c>
      <c r="D75" s="55" t="s">
        <v>17</v>
      </c>
      <c r="E75" s="56">
        <v>0</v>
      </c>
      <c r="F75" s="55" t="s">
        <v>18</v>
      </c>
      <c r="G75" s="84" t="str">
        <f t="shared" si="6"/>
        <v/>
      </c>
      <c r="H75" s="55">
        <f t="shared" si="7"/>
        <v>0</v>
      </c>
      <c r="I75" s="55" t="s">
        <v>17</v>
      </c>
      <c r="J75" s="56">
        <v>0</v>
      </c>
      <c r="K75" s="204" t="s">
        <v>18</v>
      </c>
      <c r="L75" s="205" t="str">
        <f t="shared" si="8"/>
        <v/>
      </c>
    </row>
    <row r="76" spans="2:12" x14ac:dyDescent="0.2">
      <c r="B76" s="101" t="s">
        <v>132</v>
      </c>
      <c r="C76" s="102"/>
      <c r="D76" s="102"/>
      <c r="E76" s="102"/>
      <c r="F76" s="102"/>
      <c r="G76" s="103">
        <f>SUM(G66:G75)</f>
        <v>0</v>
      </c>
      <c r="H76" s="104" t="s">
        <v>133</v>
      </c>
      <c r="I76" s="102"/>
      <c r="J76" s="102"/>
      <c r="K76" s="105"/>
      <c r="L76" s="103">
        <f>SUM(L66:L75)</f>
        <v>1.9109999984502792</v>
      </c>
    </row>
    <row r="78" spans="2:12" x14ac:dyDescent="0.2">
      <c r="B78" s="206" t="s">
        <v>158</v>
      </c>
      <c r="C78" s="207"/>
      <c r="D78" s="207"/>
      <c r="E78" s="207"/>
      <c r="F78" s="207"/>
      <c r="G78" s="207"/>
      <c r="H78" s="207"/>
      <c r="I78" s="207"/>
      <c r="J78" s="207"/>
      <c r="K78" s="207"/>
      <c r="L78" s="208"/>
    </row>
    <row r="79" spans="2:12" x14ac:dyDescent="0.2">
      <c r="B79" s="16" t="s">
        <v>149</v>
      </c>
      <c r="C79" s="17" t="s">
        <v>11</v>
      </c>
      <c r="D79" s="18" t="s">
        <v>150</v>
      </c>
      <c r="E79" s="19"/>
      <c r="F79" s="20"/>
      <c r="G79" s="17" t="s">
        <v>13</v>
      </c>
      <c r="H79" s="17" t="s">
        <v>11</v>
      </c>
      <c r="I79" s="21" t="s">
        <v>151</v>
      </c>
      <c r="J79" s="22"/>
      <c r="K79" s="23"/>
      <c r="L79" s="24" t="s">
        <v>13</v>
      </c>
    </row>
    <row r="80" spans="2:12" x14ac:dyDescent="0.2">
      <c r="B80" s="201" t="s">
        <v>169</v>
      </c>
      <c r="C80" s="81">
        <v>13</v>
      </c>
      <c r="D80" s="81" t="s">
        <v>17</v>
      </c>
      <c r="E80" s="82">
        <v>0</v>
      </c>
      <c r="F80" s="81" t="s">
        <v>18</v>
      </c>
      <c r="G80" s="83">
        <f t="shared" ref="G80:G89" si="9">IF(C80&gt;0,PRODUCT(C80,E80),"")</f>
        <v>0</v>
      </c>
      <c r="H80" s="81">
        <f t="shared" ref="H80:H89" si="10">C80</f>
        <v>13</v>
      </c>
      <c r="I80" s="81" t="s">
        <v>17</v>
      </c>
      <c r="J80" s="82">
        <v>0.14699999988079071</v>
      </c>
      <c r="K80" s="81" t="s">
        <v>18</v>
      </c>
      <c r="L80" s="83">
        <f t="shared" ref="L80:L89" si="11">IF(H80&gt;0,PRODUCT(H80,J80),"")</f>
        <v>1.9109999984502792</v>
      </c>
    </row>
    <row r="81" spans="2:12" x14ac:dyDescent="0.2">
      <c r="B81" s="80"/>
      <c r="C81" s="46">
        <v>0</v>
      </c>
      <c r="D81" s="46" t="s">
        <v>17</v>
      </c>
      <c r="E81" s="47">
        <v>0</v>
      </c>
      <c r="F81" s="46" t="s">
        <v>18</v>
      </c>
      <c r="G81" s="77" t="str">
        <f t="shared" si="9"/>
        <v/>
      </c>
      <c r="H81" s="46">
        <f t="shared" si="10"/>
        <v>0</v>
      </c>
      <c r="I81" s="46" t="s">
        <v>17</v>
      </c>
      <c r="J81" s="47">
        <v>0</v>
      </c>
      <c r="K81" s="46" t="s">
        <v>18</v>
      </c>
      <c r="L81" s="77" t="str">
        <f t="shared" si="11"/>
        <v/>
      </c>
    </row>
    <row r="82" spans="2:12" x14ac:dyDescent="0.2">
      <c r="B82" s="80"/>
      <c r="C82" s="46">
        <v>0</v>
      </c>
      <c r="D82" s="46" t="s">
        <v>17</v>
      </c>
      <c r="E82" s="47">
        <v>0</v>
      </c>
      <c r="F82" s="46" t="s">
        <v>18</v>
      </c>
      <c r="G82" s="77" t="str">
        <f t="shared" si="9"/>
        <v/>
      </c>
      <c r="H82" s="46">
        <f t="shared" si="10"/>
        <v>0</v>
      </c>
      <c r="I82" s="46" t="s">
        <v>17</v>
      </c>
      <c r="J82" s="47">
        <v>0</v>
      </c>
      <c r="K82" s="46" t="s">
        <v>18</v>
      </c>
      <c r="L82" s="77" t="str">
        <f t="shared" si="11"/>
        <v/>
      </c>
    </row>
    <row r="83" spans="2:12" x14ac:dyDescent="0.2">
      <c r="B83" s="202"/>
      <c r="C83" s="55">
        <v>0</v>
      </c>
      <c r="D83" s="55" t="s">
        <v>17</v>
      </c>
      <c r="E83" s="56">
        <v>0</v>
      </c>
      <c r="F83" s="55" t="s">
        <v>18</v>
      </c>
      <c r="G83" s="84" t="str">
        <f t="shared" si="9"/>
        <v/>
      </c>
      <c r="H83" s="55">
        <f t="shared" si="10"/>
        <v>0</v>
      </c>
      <c r="I83" s="55" t="s">
        <v>17</v>
      </c>
      <c r="J83" s="56">
        <v>0</v>
      </c>
      <c r="K83" s="55" t="s">
        <v>18</v>
      </c>
      <c r="L83" s="84" t="str">
        <f t="shared" si="11"/>
        <v/>
      </c>
    </row>
    <row r="84" spans="2:12" x14ac:dyDescent="0.2">
      <c r="B84" s="203"/>
      <c r="C84" s="30">
        <v>0</v>
      </c>
      <c r="D84" s="30" t="s">
        <v>17</v>
      </c>
      <c r="E84" s="28">
        <v>0</v>
      </c>
      <c r="F84" s="30" t="s">
        <v>18</v>
      </c>
      <c r="G84" s="28" t="str">
        <f t="shared" si="9"/>
        <v/>
      </c>
      <c r="H84" s="30">
        <f t="shared" si="10"/>
        <v>0</v>
      </c>
      <c r="I84" s="30" t="s">
        <v>17</v>
      </c>
      <c r="J84" s="28">
        <v>0</v>
      </c>
      <c r="K84" s="30" t="s">
        <v>18</v>
      </c>
      <c r="L84" s="28" t="str">
        <f t="shared" si="11"/>
        <v/>
      </c>
    </row>
    <row r="85" spans="2:12" x14ac:dyDescent="0.2">
      <c r="B85" s="203"/>
      <c r="C85" s="30">
        <v>0</v>
      </c>
      <c r="D85" s="30" t="s">
        <v>17</v>
      </c>
      <c r="E85" s="28">
        <v>0</v>
      </c>
      <c r="F85" s="30" t="s">
        <v>18</v>
      </c>
      <c r="G85" s="28" t="str">
        <f t="shared" si="9"/>
        <v/>
      </c>
      <c r="H85" s="30">
        <f t="shared" si="10"/>
        <v>0</v>
      </c>
      <c r="I85" s="30" t="s">
        <v>17</v>
      </c>
      <c r="J85" s="28">
        <v>0</v>
      </c>
      <c r="K85" s="30" t="s">
        <v>18</v>
      </c>
      <c r="L85" s="28" t="str">
        <f t="shared" si="11"/>
        <v/>
      </c>
    </row>
    <row r="86" spans="2:12" x14ac:dyDescent="0.2">
      <c r="B86" s="201"/>
      <c r="C86" s="81">
        <v>0</v>
      </c>
      <c r="D86" s="81" t="s">
        <v>17</v>
      </c>
      <c r="E86" s="82">
        <v>0</v>
      </c>
      <c r="F86" s="81" t="s">
        <v>18</v>
      </c>
      <c r="G86" s="83" t="str">
        <f t="shared" si="9"/>
        <v/>
      </c>
      <c r="H86" s="81">
        <f t="shared" si="10"/>
        <v>0</v>
      </c>
      <c r="I86" s="81" t="s">
        <v>17</v>
      </c>
      <c r="J86" s="82">
        <v>0</v>
      </c>
      <c r="K86" s="81" t="s">
        <v>18</v>
      </c>
      <c r="L86" s="83" t="str">
        <f t="shared" si="11"/>
        <v/>
      </c>
    </row>
    <row r="87" spans="2:12" x14ac:dyDescent="0.2">
      <c r="B87" s="80"/>
      <c r="C87" s="46">
        <v>0</v>
      </c>
      <c r="D87" s="46" t="s">
        <v>17</v>
      </c>
      <c r="E87" s="47">
        <v>0</v>
      </c>
      <c r="F87" s="46" t="s">
        <v>18</v>
      </c>
      <c r="G87" s="77" t="str">
        <f t="shared" si="9"/>
        <v/>
      </c>
      <c r="H87" s="46">
        <f t="shared" si="10"/>
        <v>0</v>
      </c>
      <c r="I87" s="46" t="s">
        <v>17</v>
      </c>
      <c r="J87" s="47">
        <v>0</v>
      </c>
      <c r="K87" s="46" t="s">
        <v>18</v>
      </c>
      <c r="L87" s="77" t="str">
        <f t="shared" si="11"/>
        <v/>
      </c>
    </row>
    <row r="88" spans="2:12" x14ac:dyDescent="0.2">
      <c r="B88" s="80"/>
      <c r="C88" s="46">
        <v>0</v>
      </c>
      <c r="D88" s="46" t="s">
        <v>17</v>
      </c>
      <c r="E88" s="47">
        <v>0</v>
      </c>
      <c r="F88" s="46" t="s">
        <v>18</v>
      </c>
      <c r="G88" s="77" t="str">
        <f t="shared" si="9"/>
        <v/>
      </c>
      <c r="H88" s="46">
        <f t="shared" si="10"/>
        <v>0</v>
      </c>
      <c r="I88" s="46" t="s">
        <v>17</v>
      </c>
      <c r="J88" s="47">
        <v>0</v>
      </c>
      <c r="K88" s="46" t="s">
        <v>18</v>
      </c>
      <c r="L88" s="77" t="str">
        <f t="shared" si="11"/>
        <v/>
      </c>
    </row>
    <row r="89" spans="2:12" x14ac:dyDescent="0.2">
      <c r="B89" s="202"/>
      <c r="C89" s="55">
        <v>0</v>
      </c>
      <c r="D89" s="55" t="s">
        <v>17</v>
      </c>
      <c r="E89" s="56">
        <v>0</v>
      </c>
      <c r="F89" s="55" t="s">
        <v>18</v>
      </c>
      <c r="G89" s="84" t="str">
        <f t="shared" si="9"/>
        <v/>
      </c>
      <c r="H89" s="55">
        <f t="shared" si="10"/>
        <v>0</v>
      </c>
      <c r="I89" s="55" t="s">
        <v>17</v>
      </c>
      <c r="J89" s="56">
        <v>0</v>
      </c>
      <c r="K89" s="204" t="s">
        <v>18</v>
      </c>
      <c r="L89" s="205" t="str">
        <f t="shared" si="11"/>
        <v/>
      </c>
    </row>
    <row r="90" spans="2:12" x14ac:dyDescent="0.2">
      <c r="B90" s="101" t="s">
        <v>132</v>
      </c>
      <c r="C90" s="102"/>
      <c r="D90" s="102"/>
      <c r="E90" s="102"/>
      <c r="F90" s="102"/>
      <c r="G90" s="103">
        <f>SUM(G80:G89)</f>
        <v>0</v>
      </c>
      <c r="H90" s="104" t="s">
        <v>133</v>
      </c>
      <c r="I90" s="102"/>
      <c r="J90" s="102"/>
      <c r="K90" s="105"/>
      <c r="L90" s="103">
        <f>SUM(L80:L89)</f>
        <v>1.9109999984502792</v>
      </c>
    </row>
    <row r="92" spans="2:12" x14ac:dyDescent="0.2">
      <c r="B92" s="206" t="s">
        <v>159</v>
      </c>
      <c r="C92" s="207"/>
      <c r="D92" s="207"/>
      <c r="E92" s="207"/>
      <c r="F92" s="207"/>
      <c r="G92" s="207"/>
      <c r="H92" s="207"/>
      <c r="I92" s="207"/>
      <c r="J92" s="207"/>
      <c r="K92" s="207"/>
      <c r="L92" s="208"/>
    </row>
    <row r="93" spans="2:12" x14ac:dyDescent="0.2">
      <c r="B93" s="16" t="s">
        <v>149</v>
      </c>
      <c r="C93" s="17" t="s">
        <v>11</v>
      </c>
      <c r="D93" s="18" t="s">
        <v>150</v>
      </c>
      <c r="E93" s="19"/>
      <c r="F93" s="20"/>
      <c r="G93" s="17" t="s">
        <v>13</v>
      </c>
      <c r="H93" s="17" t="s">
        <v>11</v>
      </c>
      <c r="I93" s="21" t="s">
        <v>151</v>
      </c>
      <c r="J93" s="22"/>
      <c r="K93" s="23"/>
      <c r="L93" s="24" t="s">
        <v>13</v>
      </c>
    </row>
    <row r="94" spans="2:12" x14ac:dyDescent="0.2">
      <c r="B94" s="201"/>
      <c r="C94" s="81">
        <v>0</v>
      </c>
      <c r="D94" s="81" t="s">
        <v>17</v>
      </c>
      <c r="E94" s="82">
        <v>0</v>
      </c>
      <c r="F94" s="81" t="s">
        <v>18</v>
      </c>
      <c r="G94" s="83" t="str">
        <f t="shared" ref="G94:G103" si="12">IF(C94&gt;0,PRODUCT(C94,E94),"")</f>
        <v/>
      </c>
      <c r="H94" s="81">
        <f t="shared" ref="H94:H103" si="13">C94</f>
        <v>0</v>
      </c>
      <c r="I94" s="81" t="s">
        <v>17</v>
      </c>
      <c r="J94" s="82">
        <v>0</v>
      </c>
      <c r="K94" s="81" t="s">
        <v>18</v>
      </c>
      <c r="L94" s="83" t="str">
        <f t="shared" ref="L94:L103" si="14">IF(H94&gt;0,PRODUCT(H94,J94),"")</f>
        <v/>
      </c>
    </row>
    <row r="95" spans="2:12" x14ac:dyDescent="0.2">
      <c r="B95" s="80"/>
      <c r="C95" s="46">
        <v>0</v>
      </c>
      <c r="D95" s="46" t="s">
        <v>17</v>
      </c>
      <c r="E95" s="47">
        <v>0</v>
      </c>
      <c r="F95" s="46" t="s">
        <v>18</v>
      </c>
      <c r="G95" s="77" t="str">
        <f t="shared" si="12"/>
        <v/>
      </c>
      <c r="H95" s="46">
        <f t="shared" si="13"/>
        <v>0</v>
      </c>
      <c r="I95" s="46" t="s">
        <v>17</v>
      </c>
      <c r="J95" s="47">
        <v>0</v>
      </c>
      <c r="K95" s="46" t="s">
        <v>18</v>
      </c>
      <c r="L95" s="77" t="str">
        <f t="shared" si="14"/>
        <v/>
      </c>
    </row>
    <row r="96" spans="2:12" x14ac:dyDescent="0.2">
      <c r="B96" s="80"/>
      <c r="C96" s="46">
        <v>0</v>
      </c>
      <c r="D96" s="46" t="s">
        <v>17</v>
      </c>
      <c r="E96" s="47">
        <v>0</v>
      </c>
      <c r="F96" s="46" t="s">
        <v>18</v>
      </c>
      <c r="G96" s="77" t="str">
        <f t="shared" si="12"/>
        <v/>
      </c>
      <c r="H96" s="46">
        <f t="shared" si="13"/>
        <v>0</v>
      </c>
      <c r="I96" s="46" t="s">
        <v>17</v>
      </c>
      <c r="J96" s="47">
        <v>0</v>
      </c>
      <c r="K96" s="46" t="s">
        <v>18</v>
      </c>
      <c r="L96" s="77" t="str">
        <f t="shared" si="14"/>
        <v/>
      </c>
    </row>
    <row r="97" spans="2:12" x14ac:dyDescent="0.2">
      <c r="B97" s="202"/>
      <c r="C97" s="55">
        <v>0</v>
      </c>
      <c r="D97" s="55" t="s">
        <v>17</v>
      </c>
      <c r="E97" s="56">
        <v>0</v>
      </c>
      <c r="F97" s="55" t="s">
        <v>18</v>
      </c>
      <c r="G97" s="84" t="str">
        <f t="shared" si="12"/>
        <v/>
      </c>
      <c r="H97" s="55">
        <f t="shared" si="13"/>
        <v>0</v>
      </c>
      <c r="I97" s="55" t="s">
        <v>17</v>
      </c>
      <c r="J97" s="56">
        <v>0</v>
      </c>
      <c r="K97" s="55" t="s">
        <v>18</v>
      </c>
      <c r="L97" s="84" t="str">
        <f t="shared" si="14"/>
        <v/>
      </c>
    </row>
    <row r="98" spans="2:12" x14ac:dyDescent="0.2">
      <c r="B98" s="203"/>
      <c r="C98" s="30">
        <v>0</v>
      </c>
      <c r="D98" s="30" t="s">
        <v>17</v>
      </c>
      <c r="E98" s="28">
        <v>0</v>
      </c>
      <c r="F98" s="30" t="s">
        <v>18</v>
      </c>
      <c r="G98" s="28" t="str">
        <f t="shared" si="12"/>
        <v/>
      </c>
      <c r="H98" s="30">
        <f t="shared" si="13"/>
        <v>0</v>
      </c>
      <c r="I98" s="30" t="s">
        <v>17</v>
      </c>
      <c r="J98" s="28">
        <v>0</v>
      </c>
      <c r="K98" s="30" t="s">
        <v>18</v>
      </c>
      <c r="L98" s="28" t="str">
        <f t="shared" si="14"/>
        <v/>
      </c>
    </row>
    <row r="99" spans="2:12" x14ac:dyDescent="0.2">
      <c r="B99" s="203"/>
      <c r="C99" s="30">
        <v>0</v>
      </c>
      <c r="D99" s="30" t="s">
        <v>17</v>
      </c>
      <c r="E99" s="28">
        <v>0</v>
      </c>
      <c r="F99" s="30" t="s">
        <v>18</v>
      </c>
      <c r="G99" s="28" t="str">
        <f t="shared" si="12"/>
        <v/>
      </c>
      <c r="H99" s="30">
        <f t="shared" si="13"/>
        <v>0</v>
      </c>
      <c r="I99" s="30" t="s">
        <v>17</v>
      </c>
      <c r="J99" s="28">
        <v>0</v>
      </c>
      <c r="K99" s="30" t="s">
        <v>18</v>
      </c>
      <c r="L99" s="28" t="str">
        <f t="shared" si="14"/>
        <v/>
      </c>
    </row>
    <row r="100" spans="2:12" x14ac:dyDescent="0.2">
      <c r="B100" s="201"/>
      <c r="C100" s="81">
        <v>0</v>
      </c>
      <c r="D100" s="81" t="s">
        <v>17</v>
      </c>
      <c r="E100" s="82">
        <v>0</v>
      </c>
      <c r="F100" s="81" t="s">
        <v>18</v>
      </c>
      <c r="G100" s="83" t="str">
        <f t="shared" si="12"/>
        <v/>
      </c>
      <c r="H100" s="81">
        <f t="shared" si="13"/>
        <v>0</v>
      </c>
      <c r="I100" s="81" t="s">
        <v>17</v>
      </c>
      <c r="J100" s="82">
        <v>0</v>
      </c>
      <c r="K100" s="81" t="s">
        <v>18</v>
      </c>
      <c r="L100" s="83" t="str">
        <f t="shared" si="14"/>
        <v/>
      </c>
    </row>
    <row r="101" spans="2:12" x14ac:dyDescent="0.2">
      <c r="B101" s="80"/>
      <c r="C101" s="46">
        <v>0</v>
      </c>
      <c r="D101" s="46" t="s">
        <v>17</v>
      </c>
      <c r="E101" s="47">
        <v>0</v>
      </c>
      <c r="F101" s="46" t="s">
        <v>18</v>
      </c>
      <c r="G101" s="77" t="str">
        <f t="shared" si="12"/>
        <v/>
      </c>
      <c r="H101" s="46">
        <f t="shared" si="13"/>
        <v>0</v>
      </c>
      <c r="I101" s="46" t="s">
        <v>17</v>
      </c>
      <c r="J101" s="47">
        <v>0</v>
      </c>
      <c r="K101" s="46" t="s">
        <v>18</v>
      </c>
      <c r="L101" s="77" t="str">
        <f t="shared" si="14"/>
        <v/>
      </c>
    </row>
    <row r="102" spans="2:12" x14ac:dyDescent="0.2">
      <c r="B102" s="80"/>
      <c r="C102" s="46">
        <v>0</v>
      </c>
      <c r="D102" s="46" t="s">
        <v>17</v>
      </c>
      <c r="E102" s="47">
        <v>0</v>
      </c>
      <c r="F102" s="46" t="s">
        <v>18</v>
      </c>
      <c r="G102" s="77" t="str">
        <f t="shared" si="12"/>
        <v/>
      </c>
      <c r="H102" s="46">
        <f t="shared" si="13"/>
        <v>0</v>
      </c>
      <c r="I102" s="46" t="s">
        <v>17</v>
      </c>
      <c r="J102" s="47">
        <v>0</v>
      </c>
      <c r="K102" s="46" t="s">
        <v>18</v>
      </c>
      <c r="L102" s="77" t="str">
        <f t="shared" si="14"/>
        <v/>
      </c>
    </row>
    <row r="103" spans="2:12" x14ac:dyDescent="0.2">
      <c r="B103" s="202"/>
      <c r="C103" s="55">
        <v>0</v>
      </c>
      <c r="D103" s="55" t="s">
        <v>17</v>
      </c>
      <c r="E103" s="56">
        <v>0</v>
      </c>
      <c r="F103" s="55" t="s">
        <v>18</v>
      </c>
      <c r="G103" s="84" t="str">
        <f t="shared" si="12"/>
        <v/>
      </c>
      <c r="H103" s="55">
        <f t="shared" si="13"/>
        <v>0</v>
      </c>
      <c r="I103" s="55" t="s">
        <v>17</v>
      </c>
      <c r="J103" s="56">
        <v>0</v>
      </c>
      <c r="K103" s="204" t="s">
        <v>18</v>
      </c>
      <c r="L103" s="205" t="str">
        <f t="shared" si="14"/>
        <v/>
      </c>
    </row>
    <row r="104" spans="2:12" x14ac:dyDescent="0.2">
      <c r="B104" s="101" t="s">
        <v>132</v>
      </c>
      <c r="C104" s="102"/>
      <c r="D104" s="102"/>
      <c r="E104" s="102"/>
      <c r="F104" s="102"/>
      <c r="G104" s="103">
        <f>SUM(G94:G103)</f>
        <v>0</v>
      </c>
      <c r="H104" s="104" t="s">
        <v>133</v>
      </c>
      <c r="I104" s="102"/>
      <c r="J104" s="102"/>
      <c r="K104" s="105"/>
      <c r="L104" s="103">
        <f>SUM(L94:L103)</f>
        <v>0</v>
      </c>
    </row>
  </sheetData>
  <mergeCells count="57">
    <mergeCell ref="B90:F90"/>
    <mergeCell ref="H90:K90"/>
    <mergeCell ref="B92:L92"/>
    <mergeCell ref="D93:F93"/>
    <mergeCell ref="I93:K93"/>
    <mergeCell ref="B104:F104"/>
    <mergeCell ref="H104:K104"/>
    <mergeCell ref="D65:F65"/>
    <mergeCell ref="I65:K65"/>
    <mergeCell ref="B76:F76"/>
    <mergeCell ref="H76:K76"/>
    <mergeCell ref="B78:L78"/>
    <mergeCell ref="D79:F79"/>
    <mergeCell ref="I79:K79"/>
    <mergeCell ref="B50:L50"/>
    <mergeCell ref="D51:F51"/>
    <mergeCell ref="I51:K51"/>
    <mergeCell ref="B62:F62"/>
    <mergeCell ref="H62:K62"/>
    <mergeCell ref="B64:L64"/>
    <mergeCell ref="C35:L35"/>
    <mergeCell ref="B36:L36"/>
    <mergeCell ref="D37:F37"/>
    <mergeCell ref="I37:K37"/>
    <mergeCell ref="B48:F48"/>
    <mergeCell ref="H48:K48"/>
    <mergeCell ref="B27:K27"/>
    <mergeCell ref="B28:G28"/>
    <mergeCell ref="H28:J28"/>
    <mergeCell ref="B29:J29"/>
    <mergeCell ref="K29:L29"/>
    <mergeCell ref="B31:G31"/>
    <mergeCell ref="H31:L31"/>
    <mergeCell ref="B24:G25"/>
    <mergeCell ref="H24:L24"/>
    <mergeCell ref="H25:L25"/>
    <mergeCell ref="B26:D26"/>
    <mergeCell ref="E26:G26"/>
    <mergeCell ref="I26:J26"/>
    <mergeCell ref="B21:G22"/>
    <mergeCell ref="H21:L21"/>
    <mergeCell ref="H22:L22"/>
    <mergeCell ref="B23:D23"/>
    <mergeCell ref="E23:G23"/>
    <mergeCell ref="I23:J23"/>
    <mergeCell ref="B13:F13"/>
    <mergeCell ref="H13:K13"/>
    <mergeCell ref="C16:L16"/>
    <mergeCell ref="B17:L17"/>
    <mergeCell ref="B18:L18"/>
    <mergeCell ref="B19:L20"/>
    <mergeCell ref="C2:L2"/>
    <mergeCell ref="B3:L4"/>
    <mergeCell ref="C5:G5"/>
    <mergeCell ref="H5:L5"/>
    <mergeCell ref="D6:F6"/>
    <mergeCell ref="I6:K6"/>
  </mergeCells>
  <dataValidations count="3">
    <dataValidation type="list" allowBlank="1" showInputMessage="1" showErrorMessage="1" sqref="H25:L25" xr:uid="{2BFB3DF2-96CE-4BA2-84F5-27AB010D5E43}">
      <formula1>$AA$3:$AA$14</formula1>
    </dataValidation>
    <dataValidation type="list" operator="greaterThan" allowBlank="1" showInputMessage="1" showErrorMessage="1" sqref="H28:J28" xr:uid="{51A157B0-7880-4DCA-B112-6EE1652EAF3E}">
      <formula1>"1.2,1.3,1.4,1.5,1.6,1.8,2.5"</formula1>
    </dataValidation>
    <dataValidation type="list" allowBlank="1" showInputMessage="1" showErrorMessage="1" sqref="H22:L22" xr:uid="{10544EBB-8BC2-4484-9024-E5F6077F4CAB}">
      <formula1>$AD$3:$AD$7</formula1>
    </dataValidation>
  </dataValidations>
  <pageMargins left="0.75" right="0.75" top="0.61" bottom="1" header="0.5" footer="0.5"/>
  <pageSetup orientation="landscape" horizontalDpi="4294967294" r:id="rId1"/>
  <headerFooter alignWithMargins="0">
    <oddFooter>&amp;LFire-Lite Alarms&amp;CPage &amp;P&amp;R&amp;D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9E9CF-16E3-4666-A143-31DD99C43D6A}">
  <dimension ref="B2:AE104"/>
  <sheetViews>
    <sheetView showGridLines="0" tabSelected="1" topLeftCell="A28" workbookViewId="0"/>
  </sheetViews>
  <sheetFormatPr defaultRowHeight="12.75" x14ac:dyDescent="0.2"/>
  <cols>
    <col min="1" max="1" width="2.28515625" style="1" customWidth="1"/>
    <col min="2" max="2" width="21.85546875" style="1" customWidth="1"/>
    <col min="3" max="3" width="5.7109375" style="1" customWidth="1"/>
    <col min="4" max="4" width="2" style="1" bestFit="1" customWidth="1"/>
    <col min="5" max="5" width="12.7109375" style="1" customWidth="1"/>
    <col min="6" max="6" width="2.140625" style="1" bestFit="1" customWidth="1"/>
    <col min="7" max="7" width="13.28515625" style="1" customWidth="1"/>
    <col min="8" max="8" width="5.5703125" style="1" customWidth="1"/>
    <col min="9" max="9" width="2" style="1" bestFit="1" customWidth="1"/>
    <col min="10" max="10" width="10.5703125" style="1" customWidth="1"/>
    <col min="11" max="11" width="2.140625" style="1" bestFit="1" customWidth="1"/>
    <col min="12" max="12" width="12.28515625" style="1" customWidth="1"/>
    <col min="13" max="16384" width="9.140625" style="1"/>
  </cols>
  <sheetData>
    <row r="2" spans="2:31" ht="36.75" customHeight="1" x14ac:dyDescent="0.3">
      <c r="B2" s="2"/>
      <c r="C2" s="3" t="s">
        <v>152</v>
      </c>
      <c r="D2" s="3"/>
      <c r="E2" s="3"/>
      <c r="F2" s="3"/>
      <c r="G2" s="3"/>
      <c r="H2" s="3"/>
      <c r="I2" s="3"/>
      <c r="J2" s="3"/>
      <c r="K2" s="3"/>
      <c r="L2" s="4"/>
    </row>
    <row r="3" spans="2:31" ht="12.75" customHeight="1" x14ac:dyDescent="0.2"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8"/>
      <c r="AA3" s="1" t="s">
        <v>2</v>
      </c>
      <c r="AB3" s="1">
        <v>8.4000000000000005E-2</v>
      </c>
      <c r="AD3" s="1" t="s">
        <v>3</v>
      </c>
      <c r="AE3" s="1">
        <v>24</v>
      </c>
    </row>
    <row r="4" spans="2:31" ht="12.75" customHeight="1" x14ac:dyDescent="0.2">
      <c r="B4" s="9"/>
      <c r="C4" s="10"/>
      <c r="D4" s="10"/>
      <c r="E4" s="10"/>
      <c r="F4" s="10"/>
      <c r="G4" s="10"/>
      <c r="H4" s="11"/>
      <c r="I4" s="11"/>
      <c r="J4" s="11"/>
      <c r="K4" s="11"/>
      <c r="L4" s="12"/>
      <c r="AA4" s="1" t="s">
        <v>4</v>
      </c>
      <c r="AB4" s="1">
        <v>0.16700000000000001</v>
      </c>
      <c r="AD4" s="1" t="s">
        <v>5</v>
      </c>
      <c r="AE4" s="1">
        <v>48</v>
      </c>
    </row>
    <row r="5" spans="2:31" x14ac:dyDescent="0.2">
      <c r="B5" s="13"/>
      <c r="C5" s="14" t="s">
        <v>6</v>
      </c>
      <c r="D5" s="14"/>
      <c r="E5" s="14"/>
      <c r="F5" s="14"/>
      <c r="G5" s="14"/>
      <c r="H5" s="14" t="s">
        <v>7</v>
      </c>
      <c r="I5" s="14"/>
      <c r="J5" s="14"/>
      <c r="K5" s="14"/>
      <c r="L5" s="15"/>
      <c r="AA5" s="1" t="s">
        <v>8</v>
      </c>
      <c r="AB5" s="1">
        <v>0.25</v>
      </c>
      <c r="AD5" s="1" t="s">
        <v>9</v>
      </c>
      <c r="AE5" s="1">
        <v>60</v>
      </c>
    </row>
    <row r="6" spans="2:31" x14ac:dyDescent="0.2">
      <c r="B6" s="16" t="s">
        <v>10</v>
      </c>
      <c r="C6" s="17" t="s">
        <v>11</v>
      </c>
      <c r="D6" s="18" t="s">
        <v>12</v>
      </c>
      <c r="E6" s="19"/>
      <c r="F6" s="20"/>
      <c r="G6" s="17" t="s">
        <v>13</v>
      </c>
      <c r="H6" s="17" t="s">
        <v>11</v>
      </c>
      <c r="I6" s="21" t="s">
        <v>12</v>
      </c>
      <c r="J6" s="22"/>
      <c r="K6" s="23"/>
      <c r="L6" s="24" t="s">
        <v>13</v>
      </c>
      <c r="AA6" s="1" t="s">
        <v>14</v>
      </c>
      <c r="AB6" s="1">
        <v>0.33400000000000002</v>
      </c>
      <c r="AD6" s="1" t="s">
        <v>15</v>
      </c>
      <c r="AE6" s="1">
        <v>72</v>
      </c>
    </row>
    <row r="7" spans="2:31" x14ac:dyDescent="0.2">
      <c r="B7" s="209" t="s">
        <v>153</v>
      </c>
      <c r="C7" s="210">
        <v>1</v>
      </c>
      <c r="D7" s="210" t="s">
        <v>154</v>
      </c>
      <c r="E7" s="211">
        <v>6.5000000000000002E-2</v>
      </c>
      <c r="F7" s="210" t="s">
        <v>18</v>
      </c>
      <c r="G7" s="212">
        <f>SUM(C7*E7)</f>
        <v>6.5000000000000002E-2</v>
      </c>
      <c r="H7" s="213">
        <f>C7</f>
        <v>1</v>
      </c>
      <c r="I7" s="214" t="s">
        <v>154</v>
      </c>
      <c r="J7" s="215">
        <v>0.14499999999999999</v>
      </c>
      <c r="K7" s="214" t="s">
        <v>18</v>
      </c>
      <c r="L7" s="216">
        <f>SUM(H7*J7)</f>
        <v>0.14499999999999999</v>
      </c>
      <c r="AA7" s="1" t="s">
        <v>19</v>
      </c>
      <c r="AB7" s="1">
        <v>0.41699999999999998</v>
      </c>
      <c r="AD7" s="1" t="s">
        <v>20</v>
      </c>
      <c r="AE7" s="1">
        <v>90</v>
      </c>
    </row>
    <row r="8" spans="2:31" x14ac:dyDescent="0.2">
      <c r="B8" s="217" t="s">
        <v>155</v>
      </c>
      <c r="C8" s="218"/>
      <c r="D8" s="218"/>
      <c r="E8" s="211">
        <v>0</v>
      </c>
      <c r="F8" s="210" t="s">
        <v>18</v>
      </c>
      <c r="G8" s="212">
        <f>E8</f>
        <v>0</v>
      </c>
      <c r="H8" s="218"/>
      <c r="I8" s="218"/>
      <c r="J8" s="211">
        <v>0</v>
      </c>
      <c r="K8" s="210" t="s">
        <v>18</v>
      </c>
      <c r="L8" s="211">
        <f>J8</f>
        <v>0</v>
      </c>
      <c r="AA8" s="1" t="s">
        <v>22</v>
      </c>
      <c r="AB8" s="1">
        <v>0.5</v>
      </c>
    </row>
    <row r="9" spans="2:31" x14ac:dyDescent="0.2">
      <c r="B9" s="217" t="s">
        <v>156</v>
      </c>
      <c r="C9" s="218"/>
      <c r="D9" s="218"/>
      <c r="E9" s="211">
        <v>0</v>
      </c>
      <c r="F9" s="210" t="s">
        <v>18</v>
      </c>
      <c r="G9" s="212">
        <f>E9</f>
        <v>0</v>
      </c>
      <c r="H9" s="218"/>
      <c r="I9" s="218"/>
      <c r="J9" s="211">
        <v>0</v>
      </c>
      <c r="K9" s="210" t="s">
        <v>18</v>
      </c>
      <c r="L9" s="211">
        <f>J9</f>
        <v>0</v>
      </c>
      <c r="AA9" s="1" t="s">
        <v>24</v>
      </c>
      <c r="AB9" s="1">
        <v>0.75</v>
      </c>
    </row>
    <row r="10" spans="2:31" x14ac:dyDescent="0.2">
      <c r="B10" s="217" t="s">
        <v>157</v>
      </c>
      <c r="C10" s="218"/>
      <c r="D10" s="218"/>
      <c r="E10" s="211">
        <v>0</v>
      </c>
      <c r="F10" s="210" t="s">
        <v>18</v>
      </c>
      <c r="G10" s="212">
        <f>E10</f>
        <v>0</v>
      </c>
      <c r="H10" s="218"/>
      <c r="I10" s="218"/>
      <c r="J10" s="211">
        <v>0</v>
      </c>
      <c r="K10" s="210" t="s">
        <v>18</v>
      </c>
      <c r="L10" s="211">
        <f>J10</f>
        <v>0</v>
      </c>
      <c r="AA10" s="1" t="s">
        <v>26</v>
      </c>
      <c r="AB10" s="1">
        <v>1</v>
      </c>
    </row>
    <row r="11" spans="2:31" x14ac:dyDescent="0.2">
      <c r="B11" s="217" t="s">
        <v>158</v>
      </c>
      <c r="C11" s="218"/>
      <c r="D11" s="218"/>
      <c r="E11" s="211">
        <v>0</v>
      </c>
      <c r="F11" s="210" t="s">
        <v>18</v>
      </c>
      <c r="G11" s="212">
        <f>E11</f>
        <v>0</v>
      </c>
      <c r="H11" s="218"/>
      <c r="I11" s="218"/>
      <c r="J11" s="219">
        <v>0</v>
      </c>
      <c r="K11" s="220" t="s">
        <v>18</v>
      </c>
      <c r="L11" s="211">
        <f>J11</f>
        <v>0</v>
      </c>
      <c r="AA11" s="1" t="s">
        <v>28</v>
      </c>
      <c r="AB11" s="1">
        <v>1.5</v>
      </c>
    </row>
    <row r="12" spans="2:31" x14ac:dyDescent="0.2">
      <c r="B12" s="217" t="s">
        <v>159</v>
      </c>
      <c r="C12" s="218"/>
      <c r="D12" s="218"/>
      <c r="E12" s="211">
        <v>0</v>
      </c>
      <c r="F12" s="210" t="s">
        <v>18</v>
      </c>
      <c r="G12" s="212">
        <f>E12</f>
        <v>0</v>
      </c>
      <c r="H12" s="218"/>
      <c r="I12" s="218"/>
      <c r="J12" s="219">
        <v>0</v>
      </c>
      <c r="K12" s="220" t="s">
        <v>18</v>
      </c>
      <c r="L12" s="211">
        <f>J12</f>
        <v>0</v>
      </c>
      <c r="AA12" s="1" t="s">
        <v>30</v>
      </c>
      <c r="AB12" s="1">
        <v>2</v>
      </c>
    </row>
    <row r="13" spans="2:31" ht="21.75" customHeight="1" x14ac:dyDescent="0.2">
      <c r="B13" s="101" t="s">
        <v>160</v>
      </c>
      <c r="C13" s="102"/>
      <c r="D13" s="102"/>
      <c r="E13" s="102"/>
      <c r="F13" s="102"/>
      <c r="G13" s="221">
        <f>SUM(G7:G12)</f>
        <v>6.5000000000000002E-2</v>
      </c>
      <c r="H13" s="104" t="s">
        <v>161</v>
      </c>
      <c r="I13" s="102"/>
      <c r="J13" s="102"/>
      <c r="K13" s="105"/>
      <c r="L13" s="221">
        <f>SUM(L7:L12)</f>
        <v>0.14499999999999999</v>
      </c>
      <c r="AA13" s="1" t="s">
        <v>32</v>
      </c>
      <c r="AB13" s="1">
        <v>3</v>
      </c>
    </row>
    <row r="14" spans="2:31" x14ac:dyDescent="0.2">
      <c r="E14" s="176"/>
      <c r="F14" s="222"/>
      <c r="G14" s="223"/>
      <c r="AA14" s="1" t="s">
        <v>34</v>
      </c>
      <c r="AB14" s="1">
        <v>4</v>
      </c>
    </row>
    <row r="15" spans="2:31" ht="12" customHeight="1" x14ac:dyDescent="0.4">
      <c r="B15" s="224"/>
    </row>
    <row r="16" spans="2:31" ht="37.5" customHeight="1" x14ac:dyDescent="0.4">
      <c r="B16" s="108"/>
      <c r="C16" s="3" t="s">
        <v>152</v>
      </c>
      <c r="D16" s="3"/>
      <c r="E16" s="3"/>
      <c r="F16" s="3"/>
      <c r="G16" s="3"/>
      <c r="H16" s="3"/>
      <c r="I16" s="3"/>
      <c r="J16" s="3"/>
      <c r="K16" s="3"/>
      <c r="L16" s="4"/>
    </row>
    <row r="17" spans="2:12" ht="12.75" customHeight="1" x14ac:dyDescent="0.2">
      <c r="B17" s="225" t="s">
        <v>134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7"/>
    </row>
    <row r="18" spans="2:12" ht="12.75" customHeight="1" x14ac:dyDescent="0.2">
      <c r="B18" s="228" t="s">
        <v>162</v>
      </c>
      <c r="C18" s="229"/>
      <c r="D18" s="229"/>
      <c r="E18" s="229"/>
      <c r="F18" s="229"/>
      <c r="G18" s="229"/>
      <c r="H18" s="229"/>
      <c r="I18" s="229"/>
      <c r="J18" s="229"/>
      <c r="K18" s="229"/>
      <c r="L18" s="230"/>
    </row>
    <row r="19" spans="2:12" ht="12.75" customHeight="1" x14ac:dyDescent="0.2">
      <c r="B19" s="115" t="s">
        <v>136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7"/>
    </row>
    <row r="20" spans="2:12" ht="12.75" customHeight="1" x14ac:dyDescent="0.2">
      <c r="B20" s="231"/>
      <c r="C20" s="232"/>
      <c r="D20" s="232"/>
      <c r="E20" s="232"/>
      <c r="F20" s="232"/>
      <c r="G20" s="232"/>
      <c r="H20" s="232"/>
      <c r="I20" s="232"/>
      <c r="J20" s="232"/>
      <c r="K20" s="232"/>
      <c r="L20" s="233"/>
    </row>
    <row r="21" spans="2:12" ht="12.75" customHeight="1" x14ac:dyDescent="0.2">
      <c r="B21" s="234"/>
      <c r="C21" s="235"/>
      <c r="D21" s="235"/>
      <c r="E21" s="235"/>
      <c r="F21" s="235"/>
      <c r="G21" s="236"/>
      <c r="H21" s="127" t="s">
        <v>137</v>
      </c>
      <c r="I21" s="128"/>
      <c r="J21" s="128"/>
      <c r="K21" s="128"/>
      <c r="L21" s="128"/>
    </row>
    <row r="22" spans="2:12" ht="12.75" customHeight="1" x14ac:dyDescent="0.2">
      <c r="B22" s="237"/>
      <c r="C22" s="238"/>
      <c r="D22" s="238"/>
      <c r="E22" s="238"/>
      <c r="F22" s="238"/>
      <c r="G22" s="239"/>
      <c r="H22" s="145" t="s">
        <v>3</v>
      </c>
      <c r="I22" s="146"/>
      <c r="J22" s="146"/>
      <c r="K22" s="146"/>
      <c r="L22" s="147"/>
    </row>
    <row r="23" spans="2:12" ht="15" customHeight="1" x14ac:dyDescent="0.2">
      <c r="B23" s="135" t="s">
        <v>163</v>
      </c>
      <c r="C23" s="136"/>
      <c r="D23" s="137"/>
      <c r="E23" s="240">
        <f>G13</f>
        <v>6.5000000000000002E-2</v>
      </c>
      <c r="F23" s="241"/>
      <c r="G23" s="242"/>
      <c r="H23" s="243" t="s">
        <v>154</v>
      </c>
      <c r="I23" s="141">
        <f>VLOOKUP(H22,AD3:AE7,2,FALSE)</f>
        <v>24</v>
      </c>
      <c r="J23" s="142"/>
      <c r="K23" s="143" t="s">
        <v>18</v>
      </c>
      <c r="L23" s="244">
        <f>E23*I23</f>
        <v>1.56</v>
      </c>
    </row>
    <row r="24" spans="2:12" x14ac:dyDescent="0.2">
      <c r="B24" s="245"/>
      <c r="C24" s="246"/>
      <c r="D24" s="246"/>
      <c r="E24" s="246"/>
      <c r="F24" s="246"/>
      <c r="G24" s="247"/>
      <c r="H24" s="127" t="s">
        <v>164</v>
      </c>
      <c r="I24" s="128"/>
      <c r="J24" s="128"/>
      <c r="K24" s="128"/>
      <c r="L24" s="128"/>
    </row>
    <row r="25" spans="2:12" ht="14.25" customHeight="1" x14ac:dyDescent="0.2">
      <c r="B25" s="248"/>
      <c r="C25" s="249"/>
      <c r="D25" s="249"/>
      <c r="E25" s="249"/>
      <c r="F25" s="249"/>
      <c r="G25" s="250"/>
      <c r="H25" s="145" t="s">
        <v>2</v>
      </c>
      <c r="I25" s="146"/>
      <c r="J25" s="146"/>
      <c r="K25" s="146"/>
      <c r="L25" s="147"/>
    </row>
    <row r="26" spans="2:12" ht="14.25" customHeight="1" x14ac:dyDescent="0.2">
      <c r="B26" s="135" t="s">
        <v>140</v>
      </c>
      <c r="C26" s="136"/>
      <c r="D26" s="137"/>
      <c r="E26" s="240">
        <f>L13</f>
        <v>0.14499999999999999</v>
      </c>
      <c r="F26" s="241"/>
      <c r="G26" s="242"/>
      <c r="H26" s="243" t="s">
        <v>154</v>
      </c>
      <c r="I26" s="141">
        <f>VLOOKUP(H25,AA3:AB14,2,FALSE)</f>
        <v>8.4000000000000005E-2</v>
      </c>
      <c r="J26" s="142"/>
      <c r="K26" s="143" t="s">
        <v>18</v>
      </c>
      <c r="L26" s="144">
        <f>E26*I26</f>
        <v>1.218E-2</v>
      </c>
    </row>
    <row r="27" spans="2:12" ht="18" customHeight="1" x14ac:dyDescent="0.2">
      <c r="B27" s="104" t="s">
        <v>141</v>
      </c>
      <c r="C27" s="102"/>
      <c r="D27" s="102"/>
      <c r="E27" s="102"/>
      <c r="F27" s="102"/>
      <c r="G27" s="102"/>
      <c r="H27" s="102"/>
      <c r="I27" s="102"/>
      <c r="J27" s="102"/>
      <c r="K27" s="105"/>
      <c r="L27" s="251">
        <f>L23+L26</f>
        <v>1.5721800000000001</v>
      </c>
    </row>
    <row r="28" spans="2:12" ht="15" customHeight="1" x14ac:dyDescent="0.2">
      <c r="B28" s="252" t="s">
        <v>165</v>
      </c>
      <c r="C28" s="253"/>
      <c r="D28" s="253"/>
      <c r="E28" s="253"/>
      <c r="F28" s="253"/>
      <c r="G28" s="254"/>
      <c r="H28" s="145">
        <v>1.2</v>
      </c>
      <c r="I28" s="146"/>
      <c r="J28" s="147"/>
      <c r="K28" s="163" t="s">
        <v>18</v>
      </c>
      <c r="L28" s="164">
        <f>H28</f>
        <v>1.2</v>
      </c>
    </row>
    <row r="29" spans="2:12" ht="27.75" customHeight="1" x14ac:dyDescent="0.25">
      <c r="B29" s="165" t="s">
        <v>143</v>
      </c>
      <c r="C29" s="166"/>
      <c r="D29" s="166"/>
      <c r="E29" s="166"/>
      <c r="F29" s="166"/>
      <c r="G29" s="166"/>
      <c r="H29" s="166"/>
      <c r="I29" s="166"/>
      <c r="J29" s="167"/>
      <c r="K29" s="255">
        <f>L27*L28</f>
        <v>1.8866160000000001</v>
      </c>
      <c r="L29" s="256"/>
    </row>
    <row r="30" spans="2:12" ht="8.25" customHeight="1" x14ac:dyDescent="0.2">
      <c r="F30" s="176"/>
      <c r="G30" s="174"/>
    </row>
    <row r="31" spans="2:12" ht="21" customHeight="1" x14ac:dyDescent="0.2">
      <c r="B31" s="104" t="s">
        <v>144</v>
      </c>
      <c r="C31" s="102"/>
      <c r="D31" s="102"/>
      <c r="E31" s="102"/>
      <c r="F31" s="102"/>
      <c r="G31" s="102"/>
      <c r="H31" s="171" t="str">
        <f>IF(K29&lt;=7,"BAT-1270 - 7AH Batteries",IF(K29&lt;=12,"BAT-12120 - 12AH Batteries",IF(K29&lt;=18,"BAT-12180 - 18AH Batteries",IF(K29&lt;=26,"BAT-12260 - 26AH Batteries",IF(K29&lt;=55,"BAT-12550 - 55AH Batteries",IF(K29&lt;=100,"BAT-121000 - 100AH Batteries","No recomendation for battery."))))))</f>
        <v>BAT-1270 - 7AH Batteries</v>
      </c>
      <c r="I31" s="172"/>
      <c r="J31" s="172"/>
      <c r="K31" s="172"/>
      <c r="L31" s="173"/>
    </row>
    <row r="32" spans="2:12" ht="7.5" customHeight="1" x14ac:dyDescent="0.2">
      <c r="F32" s="176"/>
      <c r="G32" s="174"/>
    </row>
    <row r="33" spans="2:12" x14ac:dyDescent="0.2">
      <c r="B33" s="257" t="s">
        <v>166</v>
      </c>
      <c r="C33" s="257"/>
      <c r="D33" s="257"/>
      <c r="E33" s="257"/>
      <c r="F33" s="257"/>
      <c r="G33" s="257"/>
    </row>
    <row r="34" spans="2:12" ht="15" x14ac:dyDescent="0.25">
      <c r="B34" s="258"/>
      <c r="C34" s="258"/>
      <c r="D34" s="258"/>
      <c r="E34" s="259"/>
      <c r="F34" s="260"/>
      <c r="G34" s="261"/>
    </row>
    <row r="35" spans="2:12" ht="39" customHeight="1" x14ac:dyDescent="0.4">
      <c r="B35" s="108"/>
      <c r="C35" s="3" t="s">
        <v>167</v>
      </c>
      <c r="D35" s="3"/>
      <c r="E35" s="3"/>
      <c r="F35" s="3"/>
      <c r="G35" s="3"/>
      <c r="H35" s="3"/>
      <c r="I35" s="3"/>
      <c r="J35" s="3"/>
      <c r="K35" s="3"/>
      <c r="L35" s="4"/>
    </row>
    <row r="36" spans="2:12" x14ac:dyDescent="0.2">
      <c r="B36" s="206" t="s">
        <v>155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8"/>
    </row>
    <row r="37" spans="2:12" x14ac:dyDescent="0.2">
      <c r="B37" s="16" t="s">
        <v>149</v>
      </c>
      <c r="C37" s="17" t="s">
        <v>11</v>
      </c>
      <c r="D37" s="18" t="s">
        <v>150</v>
      </c>
      <c r="E37" s="19"/>
      <c r="F37" s="20"/>
      <c r="G37" s="17" t="s">
        <v>13</v>
      </c>
      <c r="H37" s="17" t="s">
        <v>11</v>
      </c>
      <c r="I37" s="21" t="s">
        <v>151</v>
      </c>
      <c r="J37" s="22"/>
      <c r="K37" s="23"/>
      <c r="L37" s="24" t="s">
        <v>13</v>
      </c>
    </row>
    <row r="38" spans="2:12" x14ac:dyDescent="0.2">
      <c r="B38" s="201"/>
      <c r="C38" s="81">
        <v>0</v>
      </c>
      <c r="D38" s="81" t="s">
        <v>17</v>
      </c>
      <c r="E38" s="82">
        <v>0</v>
      </c>
      <c r="F38" s="81" t="s">
        <v>18</v>
      </c>
      <c r="G38" s="83" t="str">
        <f t="shared" ref="G38:G47" si="0">IF(C38&gt;0,PRODUCT(C38,E38),"")</f>
        <v/>
      </c>
      <c r="H38" s="81">
        <f t="shared" ref="H38:H47" si="1">C38</f>
        <v>0</v>
      </c>
      <c r="I38" s="81" t="s">
        <v>17</v>
      </c>
      <c r="J38" s="82">
        <v>0</v>
      </c>
      <c r="K38" s="81" t="s">
        <v>18</v>
      </c>
      <c r="L38" s="83" t="str">
        <f t="shared" ref="L38:L47" si="2">IF(H38&gt;0,PRODUCT(H38,J38),"")</f>
        <v/>
      </c>
    </row>
    <row r="39" spans="2:12" x14ac:dyDescent="0.2">
      <c r="B39" s="80"/>
      <c r="C39" s="46">
        <v>0</v>
      </c>
      <c r="D39" s="46" t="s">
        <v>17</v>
      </c>
      <c r="E39" s="47">
        <v>0</v>
      </c>
      <c r="F39" s="46" t="s">
        <v>18</v>
      </c>
      <c r="G39" s="77" t="str">
        <f t="shared" si="0"/>
        <v/>
      </c>
      <c r="H39" s="46">
        <f t="shared" si="1"/>
        <v>0</v>
      </c>
      <c r="I39" s="46" t="s">
        <v>17</v>
      </c>
      <c r="J39" s="47">
        <v>0</v>
      </c>
      <c r="K39" s="46" t="s">
        <v>18</v>
      </c>
      <c r="L39" s="77" t="str">
        <f t="shared" si="2"/>
        <v/>
      </c>
    </row>
    <row r="40" spans="2:12" x14ac:dyDescent="0.2">
      <c r="B40" s="80"/>
      <c r="C40" s="46">
        <v>0</v>
      </c>
      <c r="D40" s="46" t="s">
        <v>17</v>
      </c>
      <c r="E40" s="47">
        <v>0</v>
      </c>
      <c r="F40" s="46" t="s">
        <v>18</v>
      </c>
      <c r="G40" s="77" t="str">
        <f t="shared" si="0"/>
        <v/>
      </c>
      <c r="H40" s="46">
        <f t="shared" si="1"/>
        <v>0</v>
      </c>
      <c r="I40" s="46" t="s">
        <v>17</v>
      </c>
      <c r="J40" s="47">
        <v>0</v>
      </c>
      <c r="K40" s="46" t="s">
        <v>18</v>
      </c>
      <c r="L40" s="77" t="str">
        <f t="shared" si="2"/>
        <v/>
      </c>
    </row>
    <row r="41" spans="2:12" x14ac:dyDescent="0.2">
      <c r="B41" s="202"/>
      <c r="C41" s="55">
        <v>0</v>
      </c>
      <c r="D41" s="55" t="s">
        <v>17</v>
      </c>
      <c r="E41" s="56">
        <v>0</v>
      </c>
      <c r="F41" s="55" t="s">
        <v>18</v>
      </c>
      <c r="G41" s="84" t="str">
        <f t="shared" si="0"/>
        <v/>
      </c>
      <c r="H41" s="55">
        <f t="shared" si="1"/>
        <v>0</v>
      </c>
      <c r="I41" s="55" t="s">
        <v>17</v>
      </c>
      <c r="J41" s="56">
        <v>0</v>
      </c>
      <c r="K41" s="55" t="s">
        <v>18</v>
      </c>
      <c r="L41" s="84" t="str">
        <f t="shared" si="2"/>
        <v/>
      </c>
    </row>
    <row r="42" spans="2:12" x14ac:dyDescent="0.2">
      <c r="B42" s="203"/>
      <c r="C42" s="30">
        <v>0</v>
      </c>
      <c r="D42" s="30" t="s">
        <v>17</v>
      </c>
      <c r="E42" s="28">
        <v>0</v>
      </c>
      <c r="F42" s="30" t="s">
        <v>18</v>
      </c>
      <c r="G42" s="28" t="str">
        <f t="shared" si="0"/>
        <v/>
      </c>
      <c r="H42" s="30">
        <f t="shared" si="1"/>
        <v>0</v>
      </c>
      <c r="I42" s="30" t="s">
        <v>17</v>
      </c>
      <c r="J42" s="28">
        <v>0</v>
      </c>
      <c r="K42" s="30" t="s">
        <v>18</v>
      </c>
      <c r="L42" s="28" t="str">
        <f t="shared" si="2"/>
        <v/>
      </c>
    </row>
    <row r="43" spans="2:12" x14ac:dyDescent="0.2">
      <c r="B43" s="203"/>
      <c r="C43" s="30">
        <v>0</v>
      </c>
      <c r="D43" s="30" t="s">
        <v>17</v>
      </c>
      <c r="E43" s="28">
        <v>0</v>
      </c>
      <c r="F43" s="30" t="s">
        <v>18</v>
      </c>
      <c r="G43" s="28" t="str">
        <f t="shared" si="0"/>
        <v/>
      </c>
      <c r="H43" s="30">
        <f t="shared" si="1"/>
        <v>0</v>
      </c>
      <c r="I43" s="30" t="s">
        <v>17</v>
      </c>
      <c r="J43" s="28">
        <v>0</v>
      </c>
      <c r="K43" s="30" t="s">
        <v>18</v>
      </c>
      <c r="L43" s="28" t="str">
        <f t="shared" si="2"/>
        <v/>
      </c>
    </row>
    <row r="44" spans="2:12" x14ac:dyDescent="0.2">
      <c r="B44" s="201"/>
      <c r="C44" s="81">
        <v>0</v>
      </c>
      <c r="D44" s="81" t="s">
        <v>17</v>
      </c>
      <c r="E44" s="82">
        <v>0</v>
      </c>
      <c r="F44" s="81" t="s">
        <v>18</v>
      </c>
      <c r="G44" s="83" t="str">
        <f t="shared" si="0"/>
        <v/>
      </c>
      <c r="H44" s="81">
        <f t="shared" si="1"/>
        <v>0</v>
      </c>
      <c r="I44" s="81" t="s">
        <v>17</v>
      </c>
      <c r="J44" s="82">
        <v>0</v>
      </c>
      <c r="K44" s="81" t="s">
        <v>18</v>
      </c>
      <c r="L44" s="83" t="str">
        <f t="shared" si="2"/>
        <v/>
      </c>
    </row>
    <row r="45" spans="2:12" x14ac:dyDescent="0.2">
      <c r="B45" s="80"/>
      <c r="C45" s="46">
        <v>0</v>
      </c>
      <c r="D45" s="46" t="s">
        <v>17</v>
      </c>
      <c r="E45" s="47">
        <v>0</v>
      </c>
      <c r="F45" s="46" t="s">
        <v>18</v>
      </c>
      <c r="G45" s="77" t="str">
        <f t="shared" si="0"/>
        <v/>
      </c>
      <c r="H45" s="46">
        <f t="shared" si="1"/>
        <v>0</v>
      </c>
      <c r="I45" s="46" t="s">
        <v>17</v>
      </c>
      <c r="J45" s="47">
        <v>0</v>
      </c>
      <c r="K45" s="46" t="s">
        <v>18</v>
      </c>
      <c r="L45" s="77" t="str">
        <f t="shared" si="2"/>
        <v/>
      </c>
    </row>
    <row r="46" spans="2:12" x14ac:dyDescent="0.2">
      <c r="B46" s="80"/>
      <c r="C46" s="46">
        <v>0</v>
      </c>
      <c r="D46" s="46" t="s">
        <v>17</v>
      </c>
      <c r="E46" s="47">
        <v>0</v>
      </c>
      <c r="F46" s="46" t="s">
        <v>18</v>
      </c>
      <c r="G46" s="77" t="str">
        <f t="shared" si="0"/>
        <v/>
      </c>
      <c r="H46" s="46">
        <f t="shared" si="1"/>
        <v>0</v>
      </c>
      <c r="I46" s="46" t="s">
        <v>17</v>
      </c>
      <c r="J46" s="47">
        <v>0</v>
      </c>
      <c r="K46" s="46" t="s">
        <v>18</v>
      </c>
      <c r="L46" s="77" t="str">
        <f t="shared" si="2"/>
        <v/>
      </c>
    </row>
    <row r="47" spans="2:12" x14ac:dyDescent="0.2">
      <c r="B47" s="202"/>
      <c r="C47" s="55">
        <v>0</v>
      </c>
      <c r="D47" s="55" t="s">
        <v>17</v>
      </c>
      <c r="E47" s="56">
        <v>0</v>
      </c>
      <c r="F47" s="55" t="s">
        <v>18</v>
      </c>
      <c r="G47" s="84" t="str">
        <f t="shared" si="0"/>
        <v/>
      </c>
      <c r="H47" s="55">
        <f t="shared" si="1"/>
        <v>0</v>
      </c>
      <c r="I47" s="55" t="s">
        <v>17</v>
      </c>
      <c r="J47" s="56">
        <v>0</v>
      </c>
      <c r="K47" s="204" t="s">
        <v>18</v>
      </c>
      <c r="L47" s="205" t="str">
        <f t="shared" si="2"/>
        <v/>
      </c>
    </row>
    <row r="48" spans="2:12" x14ac:dyDescent="0.2">
      <c r="B48" s="101" t="s">
        <v>132</v>
      </c>
      <c r="C48" s="102"/>
      <c r="D48" s="102"/>
      <c r="E48" s="102"/>
      <c r="F48" s="102"/>
      <c r="G48" s="103">
        <f>SUM(G38:G47)</f>
        <v>0</v>
      </c>
      <c r="H48" s="104" t="s">
        <v>133</v>
      </c>
      <c r="I48" s="102"/>
      <c r="J48" s="102"/>
      <c r="K48" s="105"/>
      <c r="L48" s="103">
        <f>SUM(L38:L47)</f>
        <v>0</v>
      </c>
    </row>
    <row r="50" spans="2:12" x14ac:dyDescent="0.2">
      <c r="B50" s="206" t="s">
        <v>156</v>
      </c>
      <c r="C50" s="207"/>
      <c r="D50" s="207"/>
      <c r="E50" s="207"/>
      <c r="F50" s="207"/>
      <c r="G50" s="207"/>
      <c r="H50" s="207"/>
      <c r="I50" s="207"/>
      <c r="J50" s="207"/>
      <c r="K50" s="207"/>
      <c r="L50" s="208"/>
    </row>
    <row r="51" spans="2:12" x14ac:dyDescent="0.2">
      <c r="B51" s="16" t="s">
        <v>149</v>
      </c>
      <c r="C51" s="17" t="s">
        <v>11</v>
      </c>
      <c r="D51" s="18" t="s">
        <v>150</v>
      </c>
      <c r="E51" s="19"/>
      <c r="F51" s="20"/>
      <c r="G51" s="17" t="s">
        <v>13</v>
      </c>
      <c r="H51" s="17" t="s">
        <v>11</v>
      </c>
      <c r="I51" s="21" t="s">
        <v>151</v>
      </c>
      <c r="J51" s="22"/>
      <c r="K51" s="23"/>
      <c r="L51" s="24" t="s">
        <v>13</v>
      </c>
    </row>
    <row r="52" spans="2:12" x14ac:dyDescent="0.2">
      <c r="B52" s="201"/>
      <c r="C52" s="81">
        <v>0</v>
      </c>
      <c r="D52" s="81" t="s">
        <v>17</v>
      </c>
      <c r="E52" s="82">
        <v>0</v>
      </c>
      <c r="F52" s="81" t="s">
        <v>18</v>
      </c>
      <c r="G52" s="83" t="str">
        <f t="shared" ref="G52:G61" si="3">IF(C52&gt;0,PRODUCT(C52,E52),"")</f>
        <v/>
      </c>
      <c r="H52" s="81">
        <f t="shared" ref="H52:H61" si="4">C52</f>
        <v>0</v>
      </c>
      <c r="I52" s="81" t="s">
        <v>17</v>
      </c>
      <c r="J52" s="82">
        <v>0</v>
      </c>
      <c r="K52" s="81" t="s">
        <v>18</v>
      </c>
      <c r="L52" s="83" t="str">
        <f t="shared" ref="L52:L61" si="5">IF(H52&gt;0,PRODUCT(H52,J52),"")</f>
        <v/>
      </c>
    </row>
    <row r="53" spans="2:12" x14ac:dyDescent="0.2">
      <c r="B53" s="80"/>
      <c r="C53" s="46">
        <v>0</v>
      </c>
      <c r="D53" s="46" t="s">
        <v>17</v>
      </c>
      <c r="E53" s="47">
        <v>0</v>
      </c>
      <c r="F53" s="46" t="s">
        <v>18</v>
      </c>
      <c r="G53" s="77" t="str">
        <f t="shared" si="3"/>
        <v/>
      </c>
      <c r="H53" s="46">
        <f t="shared" si="4"/>
        <v>0</v>
      </c>
      <c r="I53" s="46" t="s">
        <v>17</v>
      </c>
      <c r="J53" s="47">
        <v>0</v>
      </c>
      <c r="K53" s="46" t="s">
        <v>18</v>
      </c>
      <c r="L53" s="77" t="str">
        <f t="shared" si="5"/>
        <v/>
      </c>
    </row>
    <row r="54" spans="2:12" x14ac:dyDescent="0.2">
      <c r="B54" s="80"/>
      <c r="C54" s="46">
        <v>0</v>
      </c>
      <c r="D54" s="46" t="s">
        <v>17</v>
      </c>
      <c r="E54" s="47">
        <v>0</v>
      </c>
      <c r="F54" s="46" t="s">
        <v>18</v>
      </c>
      <c r="G54" s="77" t="str">
        <f t="shared" si="3"/>
        <v/>
      </c>
      <c r="H54" s="46">
        <f t="shared" si="4"/>
        <v>0</v>
      </c>
      <c r="I54" s="46" t="s">
        <v>17</v>
      </c>
      <c r="J54" s="47">
        <v>0</v>
      </c>
      <c r="K54" s="46" t="s">
        <v>18</v>
      </c>
      <c r="L54" s="77" t="str">
        <f t="shared" si="5"/>
        <v/>
      </c>
    </row>
    <row r="55" spans="2:12" x14ac:dyDescent="0.2">
      <c r="B55" s="202"/>
      <c r="C55" s="55">
        <v>0</v>
      </c>
      <c r="D55" s="55" t="s">
        <v>17</v>
      </c>
      <c r="E55" s="56">
        <v>0</v>
      </c>
      <c r="F55" s="55" t="s">
        <v>18</v>
      </c>
      <c r="G55" s="84" t="str">
        <f t="shared" si="3"/>
        <v/>
      </c>
      <c r="H55" s="55">
        <f t="shared" si="4"/>
        <v>0</v>
      </c>
      <c r="I55" s="55" t="s">
        <v>17</v>
      </c>
      <c r="J55" s="56">
        <v>0</v>
      </c>
      <c r="K55" s="55" t="s">
        <v>18</v>
      </c>
      <c r="L55" s="84" t="str">
        <f t="shared" si="5"/>
        <v/>
      </c>
    </row>
    <row r="56" spans="2:12" x14ac:dyDescent="0.2">
      <c r="B56" s="203"/>
      <c r="C56" s="30">
        <v>0</v>
      </c>
      <c r="D56" s="30" t="s">
        <v>17</v>
      </c>
      <c r="E56" s="28">
        <v>0</v>
      </c>
      <c r="F56" s="30" t="s">
        <v>18</v>
      </c>
      <c r="G56" s="28" t="str">
        <f t="shared" si="3"/>
        <v/>
      </c>
      <c r="H56" s="30">
        <f t="shared" si="4"/>
        <v>0</v>
      </c>
      <c r="I56" s="30" t="s">
        <v>17</v>
      </c>
      <c r="J56" s="28">
        <v>0</v>
      </c>
      <c r="K56" s="30" t="s">
        <v>18</v>
      </c>
      <c r="L56" s="28" t="str">
        <f t="shared" si="5"/>
        <v/>
      </c>
    </row>
    <row r="57" spans="2:12" x14ac:dyDescent="0.2">
      <c r="B57" s="203"/>
      <c r="C57" s="30">
        <v>0</v>
      </c>
      <c r="D57" s="30" t="s">
        <v>17</v>
      </c>
      <c r="E57" s="28">
        <v>0</v>
      </c>
      <c r="F57" s="30" t="s">
        <v>18</v>
      </c>
      <c r="G57" s="28" t="str">
        <f t="shared" si="3"/>
        <v/>
      </c>
      <c r="H57" s="30">
        <f t="shared" si="4"/>
        <v>0</v>
      </c>
      <c r="I57" s="30" t="s">
        <v>17</v>
      </c>
      <c r="J57" s="28">
        <v>0</v>
      </c>
      <c r="K57" s="30" t="s">
        <v>18</v>
      </c>
      <c r="L57" s="28" t="str">
        <f t="shared" si="5"/>
        <v/>
      </c>
    </row>
    <row r="58" spans="2:12" x14ac:dyDescent="0.2">
      <c r="B58" s="201"/>
      <c r="C58" s="81">
        <v>0</v>
      </c>
      <c r="D58" s="81" t="s">
        <v>17</v>
      </c>
      <c r="E58" s="82">
        <v>0</v>
      </c>
      <c r="F58" s="81" t="s">
        <v>18</v>
      </c>
      <c r="G58" s="83" t="str">
        <f t="shared" si="3"/>
        <v/>
      </c>
      <c r="H58" s="81">
        <f t="shared" si="4"/>
        <v>0</v>
      </c>
      <c r="I58" s="81" t="s">
        <v>17</v>
      </c>
      <c r="J58" s="82">
        <v>0</v>
      </c>
      <c r="K58" s="81" t="s">
        <v>18</v>
      </c>
      <c r="L58" s="83" t="str">
        <f t="shared" si="5"/>
        <v/>
      </c>
    </row>
    <row r="59" spans="2:12" x14ac:dyDescent="0.2">
      <c r="B59" s="80"/>
      <c r="C59" s="46">
        <v>0</v>
      </c>
      <c r="D59" s="46" t="s">
        <v>17</v>
      </c>
      <c r="E59" s="47">
        <v>0</v>
      </c>
      <c r="F59" s="46" t="s">
        <v>18</v>
      </c>
      <c r="G59" s="77" t="str">
        <f t="shared" si="3"/>
        <v/>
      </c>
      <c r="H59" s="46">
        <f t="shared" si="4"/>
        <v>0</v>
      </c>
      <c r="I59" s="46" t="s">
        <v>17</v>
      </c>
      <c r="J59" s="47">
        <v>0</v>
      </c>
      <c r="K59" s="46" t="s">
        <v>18</v>
      </c>
      <c r="L59" s="77" t="str">
        <f t="shared" si="5"/>
        <v/>
      </c>
    </row>
    <row r="60" spans="2:12" x14ac:dyDescent="0.2">
      <c r="B60" s="80"/>
      <c r="C60" s="46">
        <v>0</v>
      </c>
      <c r="D60" s="46" t="s">
        <v>17</v>
      </c>
      <c r="E60" s="47">
        <v>0</v>
      </c>
      <c r="F60" s="46" t="s">
        <v>18</v>
      </c>
      <c r="G60" s="77" t="str">
        <f t="shared" si="3"/>
        <v/>
      </c>
      <c r="H60" s="46">
        <f t="shared" si="4"/>
        <v>0</v>
      </c>
      <c r="I60" s="46" t="s">
        <v>17</v>
      </c>
      <c r="J60" s="47">
        <v>0</v>
      </c>
      <c r="K60" s="46" t="s">
        <v>18</v>
      </c>
      <c r="L60" s="77" t="str">
        <f t="shared" si="5"/>
        <v/>
      </c>
    </row>
    <row r="61" spans="2:12" x14ac:dyDescent="0.2">
      <c r="B61" s="202"/>
      <c r="C61" s="55">
        <v>0</v>
      </c>
      <c r="D61" s="55" t="s">
        <v>17</v>
      </c>
      <c r="E61" s="56">
        <v>0</v>
      </c>
      <c r="F61" s="55" t="s">
        <v>18</v>
      </c>
      <c r="G61" s="84" t="str">
        <f t="shared" si="3"/>
        <v/>
      </c>
      <c r="H61" s="55">
        <f t="shared" si="4"/>
        <v>0</v>
      </c>
      <c r="I61" s="55" t="s">
        <v>17</v>
      </c>
      <c r="J61" s="56">
        <v>0</v>
      </c>
      <c r="K61" s="204" t="s">
        <v>18</v>
      </c>
      <c r="L61" s="205" t="str">
        <f t="shared" si="5"/>
        <v/>
      </c>
    </row>
    <row r="62" spans="2:12" x14ac:dyDescent="0.2">
      <c r="B62" s="101" t="s">
        <v>132</v>
      </c>
      <c r="C62" s="102"/>
      <c r="D62" s="102"/>
      <c r="E62" s="102"/>
      <c r="F62" s="102"/>
      <c r="G62" s="103">
        <f>SUM(G52:G61)</f>
        <v>0</v>
      </c>
      <c r="H62" s="104" t="s">
        <v>133</v>
      </c>
      <c r="I62" s="102"/>
      <c r="J62" s="102"/>
      <c r="K62" s="105"/>
      <c r="L62" s="103">
        <f>SUM(L52:L61)</f>
        <v>0</v>
      </c>
    </row>
    <row r="64" spans="2:12" x14ac:dyDescent="0.2">
      <c r="B64" s="206" t="s">
        <v>157</v>
      </c>
      <c r="C64" s="207"/>
      <c r="D64" s="207"/>
      <c r="E64" s="207"/>
      <c r="F64" s="207"/>
      <c r="G64" s="207"/>
      <c r="H64" s="207"/>
      <c r="I64" s="207"/>
      <c r="J64" s="207"/>
      <c r="K64" s="207"/>
      <c r="L64" s="208"/>
    </row>
    <row r="65" spans="2:12" x14ac:dyDescent="0.2">
      <c r="B65" s="16" t="s">
        <v>149</v>
      </c>
      <c r="C65" s="17" t="s">
        <v>11</v>
      </c>
      <c r="D65" s="18" t="s">
        <v>150</v>
      </c>
      <c r="E65" s="19"/>
      <c r="F65" s="20"/>
      <c r="G65" s="17" t="s">
        <v>13</v>
      </c>
      <c r="H65" s="17" t="s">
        <v>11</v>
      </c>
      <c r="I65" s="21" t="s">
        <v>151</v>
      </c>
      <c r="J65" s="22"/>
      <c r="K65" s="23"/>
      <c r="L65" s="24" t="s">
        <v>13</v>
      </c>
    </row>
    <row r="66" spans="2:12" x14ac:dyDescent="0.2">
      <c r="B66" s="201"/>
      <c r="C66" s="81">
        <v>0</v>
      </c>
      <c r="D66" s="81" t="s">
        <v>17</v>
      </c>
      <c r="E66" s="82">
        <v>0</v>
      </c>
      <c r="F66" s="81" t="s">
        <v>18</v>
      </c>
      <c r="G66" s="83" t="str">
        <f t="shared" ref="G66:G75" si="6">IF(C66&gt;0,PRODUCT(C66,E66),"")</f>
        <v/>
      </c>
      <c r="H66" s="81">
        <f t="shared" ref="H66:H75" si="7">C66</f>
        <v>0</v>
      </c>
      <c r="I66" s="81" t="s">
        <v>17</v>
      </c>
      <c r="J66" s="82">
        <v>0</v>
      </c>
      <c r="K66" s="81" t="s">
        <v>18</v>
      </c>
      <c r="L66" s="83" t="str">
        <f t="shared" ref="L66:L75" si="8">IF(H66&gt;0,PRODUCT(H66,J66),"")</f>
        <v/>
      </c>
    </row>
    <row r="67" spans="2:12" x14ac:dyDescent="0.2">
      <c r="B67" s="80"/>
      <c r="C67" s="46">
        <v>0</v>
      </c>
      <c r="D67" s="46" t="s">
        <v>17</v>
      </c>
      <c r="E67" s="47">
        <v>0</v>
      </c>
      <c r="F67" s="46" t="s">
        <v>18</v>
      </c>
      <c r="G67" s="77" t="str">
        <f t="shared" si="6"/>
        <v/>
      </c>
      <c r="H67" s="46">
        <f t="shared" si="7"/>
        <v>0</v>
      </c>
      <c r="I67" s="46" t="s">
        <v>17</v>
      </c>
      <c r="J67" s="47">
        <v>0</v>
      </c>
      <c r="K67" s="46" t="s">
        <v>18</v>
      </c>
      <c r="L67" s="77" t="str">
        <f t="shared" si="8"/>
        <v/>
      </c>
    </row>
    <row r="68" spans="2:12" x14ac:dyDescent="0.2">
      <c r="B68" s="80"/>
      <c r="C68" s="46">
        <v>0</v>
      </c>
      <c r="D68" s="46" t="s">
        <v>17</v>
      </c>
      <c r="E68" s="47">
        <v>0</v>
      </c>
      <c r="F68" s="46" t="s">
        <v>18</v>
      </c>
      <c r="G68" s="77" t="str">
        <f t="shared" si="6"/>
        <v/>
      </c>
      <c r="H68" s="46">
        <f t="shared" si="7"/>
        <v>0</v>
      </c>
      <c r="I68" s="46" t="s">
        <v>17</v>
      </c>
      <c r="J68" s="47">
        <v>0</v>
      </c>
      <c r="K68" s="46" t="s">
        <v>18</v>
      </c>
      <c r="L68" s="77" t="str">
        <f t="shared" si="8"/>
        <v/>
      </c>
    </row>
    <row r="69" spans="2:12" x14ac:dyDescent="0.2">
      <c r="B69" s="202"/>
      <c r="C69" s="55">
        <v>0</v>
      </c>
      <c r="D69" s="55" t="s">
        <v>17</v>
      </c>
      <c r="E69" s="56">
        <v>0</v>
      </c>
      <c r="F69" s="55" t="s">
        <v>18</v>
      </c>
      <c r="G69" s="84" t="str">
        <f t="shared" si="6"/>
        <v/>
      </c>
      <c r="H69" s="55">
        <f t="shared" si="7"/>
        <v>0</v>
      </c>
      <c r="I69" s="55" t="s">
        <v>17</v>
      </c>
      <c r="J69" s="56">
        <v>0</v>
      </c>
      <c r="K69" s="55" t="s">
        <v>18</v>
      </c>
      <c r="L69" s="84" t="str">
        <f t="shared" si="8"/>
        <v/>
      </c>
    </row>
    <row r="70" spans="2:12" x14ac:dyDescent="0.2">
      <c r="B70" s="203"/>
      <c r="C70" s="30">
        <v>0</v>
      </c>
      <c r="D70" s="30" t="s">
        <v>17</v>
      </c>
      <c r="E70" s="28">
        <v>0</v>
      </c>
      <c r="F70" s="30" t="s">
        <v>18</v>
      </c>
      <c r="G70" s="28" t="str">
        <f t="shared" si="6"/>
        <v/>
      </c>
      <c r="H70" s="30">
        <f t="shared" si="7"/>
        <v>0</v>
      </c>
      <c r="I70" s="30" t="s">
        <v>17</v>
      </c>
      <c r="J70" s="28">
        <v>0</v>
      </c>
      <c r="K70" s="30" t="s">
        <v>18</v>
      </c>
      <c r="L70" s="28" t="str">
        <f t="shared" si="8"/>
        <v/>
      </c>
    </row>
    <row r="71" spans="2:12" x14ac:dyDescent="0.2">
      <c r="B71" s="203"/>
      <c r="C71" s="30">
        <v>0</v>
      </c>
      <c r="D71" s="30" t="s">
        <v>17</v>
      </c>
      <c r="E71" s="28">
        <v>0</v>
      </c>
      <c r="F71" s="30" t="s">
        <v>18</v>
      </c>
      <c r="G71" s="28" t="str">
        <f t="shared" si="6"/>
        <v/>
      </c>
      <c r="H71" s="30">
        <f t="shared" si="7"/>
        <v>0</v>
      </c>
      <c r="I71" s="30" t="s">
        <v>17</v>
      </c>
      <c r="J71" s="28">
        <v>0</v>
      </c>
      <c r="K71" s="30" t="s">
        <v>18</v>
      </c>
      <c r="L71" s="28" t="str">
        <f t="shared" si="8"/>
        <v/>
      </c>
    </row>
    <row r="72" spans="2:12" x14ac:dyDescent="0.2">
      <c r="B72" s="201"/>
      <c r="C72" s="81">
        <v>0</v>
      </c>
      <c r="D72" s="81" t="s">
        <v>17</v>
      </c>
      <c r="E72" s="82">
        <v>0</v>
      </c>
      <c r="F72" s="81" t="s">
        <v>18</v>
      </c>
      <c r="G72" s="83" t="str">
        <f t="shared" si="6"/>
        <v/>
      </c>
      <c r="H72" s="81">
        <f t="shared" si="7"/>
        <v>0</v>
      </c>
      <c r="I72" s="81" t="s">
        <v>17</v>
      </c>
      <c r="J72" s="82">
        <v>0</v>
      </c>
      <c r="K72" s="81" t="s">
        <v>18</v>
      </c>
      <c r="L72" s="83" t="str">
        <f t="shared" si="8"/>
        <v/>
      </c>
    </row>
    <row r="73" spans="2:12" x14ac:dyDescent="0.2">
      <c r="B73" s="80"/>
      <c r="C73" s="46">
        <v>0</v>
      </c>
      <c r="D73" s="46" t="s">
        <v>17</v>
      </c>
      <c r="E73" s="47">
        <v>0</v>
      </c>
      <c r="F73" s="46" t="s">
        <v>18</v>
      </c>
      <c r="G73" s="77" t="str">
        <f t="shared" si="6"/>
        <v/>
      </c>
      <c r="H73" s="46">
        <f t="shared" si="7"/>
        <v>0</v>
      </c>
      <c r="I73" s="46" t="s">
        <v>17</v>
      </c>
      <c r="J73" s="47">
        <v>0</v>
      </c>
      <c r="K73" s="46" t="s">
        <v>18</v>
      </c>
      <c r="L73" s="77" t="str">
        <f t="shared" si="8"/>
        <v/>
      </c>
    </row>
    <row r="74" spans="2:12" x14ac:dyDescent="0.2">
      <c r="B74" s="80"/>
      <c r="C74" s="46">
        <v>0</v>
      </c>
      <c r="D74" s="46" t="s">
        <v>17</v>
      </c>
      <c r="E74" s="47">
        <v>0</v>
      </c>
      <c r="F74" s="46" t="s">
        <v>18</v>
      </c>
      <c r="G74" s="77" t="str">
        <f t="shared" si="6"/>
        <v/>
      </c>
      <c r="H74" s="46">
        <f t="shared" si="7"/>
        <v>0</v>
      </c>
      <c r="I74" s="46" t="s">
        <v>17</v>
      </c>
      <c r="J74" s="47">
        <v>0</v>
      </c>
      <c r="K74" s="46" t="s">
        <v>18</v>
      </c>
      <c r="L74" s="77" t="str">
        <f t="shared" si="8"/>
        <v/>
      </c>
    </row>
    <row r="75" spans="2:12" x14ac:dyDescent="0.2">
      <c r="B75" s="202"/>
      <c r="C75" s="55">
        <v>0</v>
      </c>
      <c r="D75" s="55" t="s">
        <v>17</v>
      </c>
      <c r="E75" s="56">
        <v>0</v>
      </c>
      <c r="F75" s="55" t="s">
        <v>18</v>
      </c>
      <c r="G75" s="84" t="str">
        <f t="shared" si="6"/>
        <v/>
      </c>
      <c r="H75" s="55">
        <f t="shared" si="7"/>
        <v>0</v>
      </c>
      <c r="I75" s="55" t="s">
        <v>17</v>
      </c>
      <c r="J75" s="56">
        <v>0</v>
      </c>
      <c r="K75" s="204" t="s">
        <v>18</v>
      </c>
      <c r="L75" s="205" t="str">
        <f t="shared" si="8"/>
        <v/>
      </c>
    </row>
    <row r="76" spans="2:12" x14ac:dyDescent="0.2">
      <c r="B76" s="101" t="s">
        <v>132</v>
      </c>
      <c r="C76" s="102"/>
      <c r="D76" s="102"/>
      <c r="E76" s="102"/>
      <c r="F76" s="102"/>
      <c r="G76" s="103">
        <f>SUM(G66:G75)</f>
        <v>0</v>
      </c>
      <c r="H76" s="104" t="s">
        <v>133</v>
      </c>
      <c r="I76" s="102"/>
      <c r="J76" s="102"/>
      <c r="K76" s="105"/>
      <c r="L76" s="103">
        <f>SUM(L66:L75)</f>
        <v>0</v>
      </c>
    </row>
    <row r="78" spans="2:12" x14ac:dyDescent="0.2">
      <c r="B78" s="206" t="s">
        <v>158</v>
      </c>
      <c r="C78" s="207"/>
      <c r="D78" s="207"/>
      <c r="E78" s="207"/>
      <c r="F78" s="207"/>
      <c r="G78" s="207"/>
      <c r="H78" s="207"/>
      <c r="I78" s="207"/>
      <c r="J78" s="207"/>
      <c r="K78" s="207"/>
      <c r="L78" s="208"/>
    </row>
    <row r="79" spans="2:12" x14ac:dyDescent="0.2">
      <c r="B79" s="16" t="s">
        <v>149</v>
      </c>
      <c r="C79" s="17" t="s">
        <v>11</v>
      </c>
      <c r="D79" s="18" t="s">
        <v>150</v>
      </c>
      <c r="E79" s="19"/>
      <c r="F79" s="20"/>
      <c r="G79" s="17" t="s">
        <v>13</v>
      </c>
      <c r="H79" s="17" t="s">
        <v>11</v>
      </c>
      <c r="I79" s="21" t="s">
        <v>151</v>
      </c>
      <c r="J79" s="22"/>
      <c r="K79" s="23"/>
      <c r="L79" s="24" t="s">
        <v>13</v>
      </c>
    </row>
    <row r="80" spans="2:12" x14ac:dyDescent="0.2">
      <c r="B80" s="201"/>
      <c r="C80" s="81">
        <v>0</v>
      </c>
      <c r="D80" s="81" t="s">
        <v>17</v>
      </c>
      <c r="E80" s="82">
        <v>0</v>
      </c>
      <c r="F80" s="81" t="s">
        <v>18</v>
      </c>
      <c r="G80" s="83" t="str">
        <f t="shared" ref="G80:G89" si="9">IF(C80&gt;0,PRODUCT(C80,E80),"")</f>
        <v/>
      </c>
      <c r="H80" s="81">
        <f t="shared" ref="H80:H89" si="10">C80</f>
        <v>0</v>
      </c>
      <c r="I80" s="81" t="s">
        <v>17</v>
      </c>
      <c r="J80" s="82">
        <v>0</v>
      </c>
      <c r="K80" s="81" t="s">
        <v>18</v>
      </c>
      <c r="L80" s="83" t="str">
        <f t="shared" ref="L80:L89" si="11">IF(H80&gt;0,PRODUCT(H80,J80),"")</f>
        <v/>
      </c>
    </row>
    <row r="81" spans="2:12" x14ac:dyDescent="0.2">
      <c r="B81" s="80"/>
      <c r="C81" s="46">
        <v>0</v>
      </c>
      <c r="D81" s="46" t="s">
        <v>17</v>
      </c>
      <c r="E81" s="47">
        <v>0</v>
      </c>
      <c r="F81" s="46" t="s">
        <v>18</v>
      </c>
      <c r="G81" s="77" t="str">
        <f t="shared" si="9"/>
        <v/>
      </c>
      <c r="H81" s="46">
        <f t="shared" si="10"/>
        <v>0</v>
      </c>
      <c r="I81" s="46" t="s">
        <v>17</v>
      </c>
      <c r="J81" s="47">
        <v>0</v>
      </c>
      <c r="K81" s="46" t="s">
        <v>18</v>
      </c>
      <c r="L81" s="77" t="str">
        <f t="shared" si="11"/>
        <v/>
      </c>
    </row>
    <row r="82" spans="2:12" x14ac:dyDescent="0.2">
      <c r="B82" s="80"/>
      <c r="C82" s="46">
        <v>0</v>
      </c>
      <c r="D82" s="46" t="s">
        <v>17</v>
      </c>
      <c r="E82" s="47">
        <v>0</v>
      </c>
      <c r="F82" s="46" t="s">
        <v>18</v>
      </c>
      <c r="G82" s="77" t="str">
        <f t="shared" si="9"/>
        <v/>
      </c>
      <c r="H82" s="46">
        <f t="shared" si="10"/>
        <v>0</v>
      </c>
      <c r="I82" s="46" t="s">
        <v>17</v>
      </c>
      <c r="J82" s="47">
        <v>0</v>
      </c>
      <c r="K82" s="46" t="s">
        <v>18</v>
      </c>
      <c r="L82" s="77" t="str">
        <f t="shared" si="11"/>
        <v/>
      </c>
    </row>
    <row r="83" spans="2:12" x14ac:dyDescent="0.2">
      <c r="B83" s="202"/>
      <c r="C83" s="55">
        <v>0</v>
      </c>
      <c r="D83" s="55" t="s">
        <v>17</v>
      </c>
      <c r="E83" s="56">
        <v>0</v>
      </c>
      <c r="F83" s="55" t="s">
        <v>18</v>
      </c>
      <c r="G83" s="84" t="str">
        <f t="shared" si="9"/>
        <v/>
      </c>
      <c r="H83" s="55">
        <f t="shared" si="10"/>
        <v>0</v>
      </c>
      <c r="I83" s="55" t="s">
        <v>17</v>
      </c>
      <c r="J83" s="56">
        <v>0</v>
      </c>
      <c r="K83" s="55" t="s">
        <v>18</v>
      </c>
      <c r="L83" s="84" t="str">
        <f t="shared" si="11"/>
        <v/>
      </c>
    </row>
    <row r="84" spans="2:12" x14ac:dyDescent="0.2">
      <c r="B84" s="203"/>
      <c r="C84" s="30">
        <v>0</v>
      </c>
      <c r="D84" s="30" t="s">
        <v>17</v>
      </c>
      <c r="E84" s="28">
        <v>0</v>
      </c>
      <c r="F84" s="30" t="s">
        <v>18</v>
      </c>
      <c r="G84" s="28" t="str">
        <f t="shared" si="9"/>
        <v/>
      </c>
      <c r="H84" s="30">
        <f t="shared" si="10"/>
        <v>0</v>
      </c>
      <c r="I84" s="30" t="s">
        <v>17</v>
      </c>
      <c r="J84" s="28">
        <v>0</v>
      </c>
      <c r="K84" s="30" t="s">
        <v>18</v>
      </c>
      <c r="L84" s="28" t="str">
        <f t="shared" si="11"/>
        <v/>
      </c>
    </row>
    <row r="85" spans="2:12" x14ac:dyDescent="0.2">
      <c r="B85" s="203"/>
      <c r="C85" s="30">
        <v>0</v>
      </c>
      <c r="D85" s="30" t="s">
        <v>17</v>
      </c>
      <c r="E85" s="28">
        <v>0</v>
      </c>
      <c r="F85" s="30" t="s">
        <v>18</v>
      </c>
      <c r="G85" s="28" t="str">
        <f t="shared" si="9"/>
        <v/>
      </c>
      <c r="H85" s="30">
        <f t="shared" si="10"/>
        <v>0</v>
      </c>
      <c r="I85" s="30" t="s">
        <v>17</v>
      </c>
      <c r="J85" s="28">
        <v>0</v>
      </c>
      <c r="K85" s="30" t="s">
        <v>18</v>
      </c>
      <c r="L85" s="28" t="str">
        <f t="shared" si="11"/>
        <v/>
      </c>
    </row>
    <row r="86" spans="2:12" x14ac:dyDescent="0.2">
      <c r="B86" s="201"/>
      <c r="C86" s="81">
        <v>0</v>
      </c>
      <c r="D86" s="81" t="s">
        <v>17</v>
      </c>
      <c r="E86" s="82">
        <v>0</v>
      </c>
      <c r="F86" s="81" t="s">
        <v>18</v>
      </c>
      <c r="G86" s="83" t="str">
        <f t="shared" si="9"/>
        <v/>
      </c>
      <c r="H86" s="81">
        <f t="shared" si="10"/>
        <v>0</v>
      </c>
      <c r="I86" s="81" t="s">
        <v>17</v>
      </c>
      <c r="J86" s="82">
        <v>0</v>
      </c>
      <c r="K86" s="81" t="s">
        <v>18</v>
      </c>
      <c r="L86" s="83" t="str">
        <f t="shared" si="11"/>
        <v/>
      </c>
    </row>
    <row r="87" spans="2:12" x14ac:dyDescent="0.2">
      <c r="B87" s="80"/>
      <c r="C87" s="46">
        <v>0</v>
      </c>
      <c r="D87" s="46" t="s">
        <v>17</v>
      </c>
      <c r="E87" s="47">
        <v>0</v>
      </c>
      <c r="F87" s="46" t="s">
        <v>18</v>
      </c>
      <c r="G87" s="77" t="str">
        <f t="shared" si="9"/>
        <v/>
      </c>
      <c r="H87" s="46">
        <f t="shared" si="10"/>
        <v>0</v>
      </c>
      <c r="I87" s="46" t="s">
        <v>17</v>
      </c>
      <c r="J87" s="47">
        <v>0</v>
      </c>
      <c r="K87" s="46" t="s">
        <v>18</v>
      </c>
      <c r="L87" s="77" t="str">
        <f t="shared" si="11"/>
        <v/>
      </c>
    </row>
    <row r="88" spans="2:12" x14ac:dyDescent="0.2">
      <c r="B88" s="80"/>
      <c r="C88" s="46">
        <v>0</v>
      </c>
      <c r="D88" s="46" t="s">
        <v>17</v>
      </c>
      <c r="E88" s="47">
        <v>0</v>
      </c>
      <c r="F88" s="46" t="s">
        <v>18</v>
      </c>
      <c r="G88" s="77" t="str">
        <f t="shared" si="9"/>
        <v/>
      </c>
      <c r="H88" s="46">
        <f t="shared" si="10"/>
        <v>0</v>
      </c>
      <c r="I88" s="46" t="s">
        <v>17</v>
      </c>
      <c r="J88" s="47">
        <v>0</v>
      </c>
      <c r="K88" s="46" t="s">
        <v>18</v>
      </c>
      <c r="L88" s="77" t="str">
        <f t="shared" si="11"/>
        <v/>
      </c>
    </row>
    <row r="89" spans="2:12" x14ac:dyDescent="0.2">
      <c r="B89" s="202"/>
      <c r="C89" s="55">
        <v>0</v>
      </c>
      <c r="D89" s="55" t="s">
        <v>17</v>
      </c>
      <c r="E89" s="56">
        <v>0</v>
      </c>
      <c r="F89" s="55" t="s">
        <v>18</v>
      </c>
      <c r="G89" s="84" t="str">
        <f t="shared" si="9"/>
        <v/>
      </c>
      <c r="H89" s="55">
        <f t="shared" si="10"/>
        <v>0</v>
      </c>
      <c r="I89" s="55" t="s">
        <v>17</v>
      </c>
      <c r="J89" s="56">
        <v>0</v>
      </c>
      <c r="K89" s="204" t="s">
        <v>18</v>
      </c>
      <c r="L89" s="205" t="str">
        <f t="shared" si="11"/>
        <v/>
      </c>
    </row>
    <row r="90" spans="2:12" x14ac:dyDescent="0.2">
      <c r="B90" s="101" t="s">
        <v>132</v>
      </c>
      <c r="C90" s="102"/>
      <c r="D90" s="102"/>
      <c r="E90" s="102"/>
      <c r="F90" s="102"/>
      <c r="G90" s="103">
        <f>SUM(G80:G89)</f>
        <v>0</v>
      </c>
      <c r="H90" s="104" t="s">
        <v>133</v>
      </c>
      <c r="I90" s="102"/>
      <c r="J90" s="102"/>
      <c r="K90" s="105"/>
      <c r="L90" s="103">
        <f>SUM(L80:L89)</f>
        <v>0</v>
      </c>
    </row>
    <row r="92" spans="2:12" x14ac:dyDescent="0.2">
      <c r="B92" s="206" t="s">
        <v>159</v>
      </c>
      <c r="C92" s="207"/>
      <c r="D92" s="207"/>
      <c r="E92" s="207"/>
      <c r="F92" s="207"/>
      <c r="G92" s="207"/>
      <c r="H92" s="207"/>
      <c r="I92" s="207"/>
      <c r="J92" s="207"/>
      <c r="K92" s="207"/>
      <c r="L92" s="208"/>
    </row>
    <row r="93" spans="2:12" x14ac:dyDescent="0.2">
      <c r="B93" s="16" t="s">
        <v>149</v>
      </c>
      <c r="C93" s="17" t="s">
        <v>11</v>
      </c>
      <c r="D93" s="18" t="s">
        <v>150</v>
      </c>
      <c r="E93" s="19"/>
      <c r="F93" s="20"/>
      <c r="G93" s="17" t="s">
        <v>13</v>
      </c>
      <c r="H93" s="17" t="s">
        <v>11</v>
      </c>
      <c r="I93" s="21" t="s">
        <v>151</v>
      </c>
      <c r="J93" s="22"/>
      <c r="K93" s="23"/>
      <c r="L93" s="24" t="s">
        <v>13</v>
      </c>
    </row>
    <row r="94" spans="2:12" x14ac:dyDescent="0.2">
      <c r="B94" s="201"/>
      <c r="C94" s="81">
        <v>0</v>
      </c>
      <c r="D94" s="81" t="s">
        <v>17</v>
      </c>
      <c r="E94" s="82">
        <v>0</v>
      </c>
      <c r="F94" s="81" t="s">
        <v>18</v>
      </c>
      <c r="G94" s="83" t="str">
        <f t="shared" ref="G94:G103" si="12">IF(C94&gt;0,PRODUCT(C94,E94),"")</f>
        <v/>
      </c>
      <c r="H94" s="81">
        <f t="shared" ref="H94:H103" si="13">C94</f>
        <v>0</v>
      </c>
      <c r="I94" s="81" t="s">
        <v>17</v>
      </c>
      <c r="J94" s="82">
        <v>0</v>
      </c>
      <c r="K94" s="81" t="s">
        <v>18</v>
      </c>
      <c r="L94" s="83" t="str">
        <f t="shared" ref="L94:L103" si="14">IF(H94&gt;0,PRODUCT(H94,J94),"")</f>
        <v/>
      </c>
    </row>
    <row r="95" spans="2:12" x14ac:dyDescent="0.2">
      <c r="B95" s="80"/>
      <c r="C95" s="46">
        <v>0</v>
      </c>
      <c r="D95" s="46" t="s">
        <v>17</v>
      </c>
      <c r="E95" s="47">
        <v>0</v>
      </c>
      <c r="F95" s="46" t="s">
        <v>18</v>
      </c>
      <c r="G95" s="77" t="str">
        <f t="shared" si="12"/>
        <v/>
      </c>
      <c r="H95" s="46">
        <f t="shared" si="13"/>
        <v>0</v>
      </c>
      <c r="I95" s="46" t="s">
        <v>17</v>
      </c>
      <c r="J95" s="47">
        <v>0</v>
      </c>
      <c r="K95" s="46" t="s">
        <v>18</v>
      </c>
      <c r="L95" s="77" t="str">
        <f t="shared" si="14"/>
        <v/>
      </c>
    </row>
    <row r="96" spans="2:12" x14ac:dyDescent="0.2">
      <c r="B96" s="80"/>
      <c r="C96" s="46">
        <v>0</v>
      </c>
      <c r="D96" s="46" t="s">
        <v>17</v>
      </c>
      <c r="E96" s="47">
        <v>0</v>
      </c>
      <c r="F96" s="46" t="s">
        <v>18</v>
      </c>
      <c r="G96" s="77" t="str">
        <f t="shared" si="12"/>
        <v/>
      </c>
      <c r="H96" s="46">
        <f t="shared" si="13"/>
        <v>0</v>
      </c>
      <c r="I96" s="46" t="s">
        <v>17</v>
      </c>
      <c r="J96" s="47">
        <v>0</v>
      </c>
      <c r="K96" s="46" t="s">
        <v>18</v>
      </c>
      <c r="L96" s="77" t="str">
        <f t="shared" si="14"/>
        <v/>
      </c>
    </row>
    <row r="97" spans="2:12" x14ac:dyDescent="0.2">
      <c r="B97" s="202"/>
      <c r="C97" s="55">
        <v>0</v>
      </c>
      <c r="D97" s="55" t="s">
        <v>17</v>
      </c>
      <c r="E97" s="56">
        <v>0</v>
      </c>
      <c r="F97" s="55" t="s">
        <v>18</v>
      </c>
      <c r="G97" s="84" t="str">
        <f t="shared" si="12"/>
        <v/>
      </c>
      <c r="H97" s="55">
        <f t="shared" si="13"/>
        <v>0</v>
      </c>
      <c r="I97" s="55" t="s">
        <v>17</v>
      </c>
      <c r="J97" s="56">
        <v>0</v>
      </c>
      <c r="K97" s="55" t="s">
        <v>18</v>
      </c>
      <c r="L97" s="84" t="str">
        <f t="shared" si="14"/>
        <v/>
      </c>
    </row>
    <row r="98" spans="2:12" x14ac:dyDescent="0.2">
      <c r="B98" s="203"/>
      <c r="C98" s="30">
        <v>0</v>
      </c>
      <c r="D98" s="30" t="s">
        <v>17</v>
      </c>
      <c r="E98" s="28">
        <v>0</v>
      </c>
      <c r="F98" s="30" t="s">
        <v>18</v>
      </c>
      <c r="G98" s="28" t="str">
        <f t="shared" si="12"/>
        <v/>
      </c>
      <c r="H98" s="30">
        <f t="shared" si="13"/>
        <v>0</v>
      </c>
      <c r="I98" s="30" t="s">
        <v>17</v>
      </c>
      <c r="J98" s="28">
        <v>0</v>
      </c>
      <c r="K98" s="30" t="s">
        <v>18</v>
      </c>
      <c r="L98" s="28" t="str">
        <f t="shared" si="14"/>
        <v/>
      </c>
    </row>
    <row r="99" spans="2:12" x14ac:dyDescent="0.2">
      <c r="B99" s="203"/>
      <c r="C99" s="30">
        <v>0</v>
      </c>
      <c r="D99" s="30" t="s">
        <v>17</v>
      </c>
      <c r="E99" s="28">
        <v>0</v>
      </c>
      <c r="F99" s="30" t="s">
        <v>18</v>
      </c>
      <c r="G99" s="28" t="str">
        <f t="shared" si="12"/>
        <v/>
      </c>
      <c r="H99" s="30">
        <f t="shared" si="13"/>
        <v>0</v>
      </c>
      <c r="I99" s="30" t="s">
        <v>17</v>
      </c>
      <c r="J99" s="28">
        <v>0</v>
      </c>
      <c r="K99" s="30" t="s">
        <v>18</v>
      </c>
      <c r="L99" s="28" t="str">
        <f t="shared" si="14"/>
        <v/>
      </c>
    </row>
    <row r="100" spans="2:12" x14ac:dyDescent="0.2">
      <c r="B100" s="201"/>
      <c r="C100" s="81">
        <v>0</v>
      </c>
      <c r="D100" s="81" t="s">
        <v>17</v>
      </c>
      <c r="E100" s="82">
        <v>0</v>
      </c>
      <c r="F100" s="81" t="s">
        <v>18</v>
      </c>
      <c r="G100" s="83" t="str">
        <f t="shared" si="12"/>
        <v/>
      </c>
      <c r="H100" s="81">
        <f t="shared" si="13"/>
        <v>0</v>
      </c>
      <c r="I100" s="81" t="s">
        <v>17</v>
      </c>
      <c r="J100" s="82">
        <v>0</v>
      </c>
      <c r="K100" s="81" t="s">
        <v>18</v>
      </c>
      <c r="L100" s="83" t="str">
        <f t="shared" si="14"/>
        <v/>
      </c>
    </row>
    <row r="101" spans="2:12" x14ac:dyDescent="0.2">
      <c r="B101" s="80"/>
      <c r="C101" s="46">
        <v>0</v>
      </c>
      <c r="D101" s="46" t="s">
        <v>17</v>
      </c>
      <c r="E101" s="47">
        <v>0</v>
      </c>
      <c r="F101" s="46" t="s">
        <v>18</v>
      </c>
      <c r="G101" s="77" t="str">
        <f t="shared" si="12"/>
        <v/>
      </c>
      <c r="H101" s="46">
        <f t="shared" si="13"/>
        <v>0</v>
      </c>
      <c r="I101" s="46" t="s">
        <v>17</v>
      </c>
      <c r="J101" s="47">
        <v>0</v>
      </c>
      <c r="K101" s="46" t="s">
        <v>18</v>
      </c>
      <c r="L101" s="77" t="str">
        <f t="shared" si="14"/>
        <v/>
      </c>
    </row>
    <row r="102" spans="2:12" x14ac:dyDescent="0.2">
      <c r="B102" s="80"/>
      <c r="C102" s="46">
        <v>0</v>
      </c>
      <c r="D102" s="46" t="s">
        <v>17</v>
      </c>
      <c r="E102" s="47">
        <v>0</v>
      </c>
      <c r="F102" s="46" t="s">
        <v>18</v>
      </c>
      <c r="G102" s="77" t="str">
        <f t="shared" si="12"/>
        <v/>
      </c>
      <c r="H102" s="46">
        <f t="shared" si="13"/>
        <v>0</v>
      </c>
      <c r="I102" s="46" t="s">
        <v>17</v>
      </c>
      <c r="J102" s="47">
        <v>0</v>
      </c>
      <c r="K102" s="46" t="s">
        <v>18</v>
      </c>
      <c r="L102" s="77" t="str">
        <f t="shared" si="14"/>
        <v/>
      </c>
    </row>
    <row r="103" spans="2:12" x14ac:dyDescent="0.2">
      <c r="B103" s="202"/>
      <c r="C103" s="55">
        <v>0</v>
      </c>
      <c r="D103" s="55" t="s">
        <v>17</v>
      </c>
      <c r="E103" s="56">
        <v>0</v>
      </c>
      <c r="F103" s="55" t="s">
        <v>18</v>
      </c>
      <c r="G103" s="84" t="str">
        <f t="shared" si="12"/>
        <v/>
      </c>
      <c r="H103" s="55">
        <f t="shared" si="13"/>
        <v>0</v>
      </c>
      <c r="I103" s="55" t="s">
        <v>17</v>
      </c>
      <c r="J103" s="56">
        <v>0</v>
      </c>
      <c r="K103" s="204" t="s">
        <v>18</v>
      </c>
      <c r="L103" s="205" t="str">
        <f t="shared" si="14"/>
        <v/>
      </c>
    </row>
    <row r="104" spans="2:12" x14ac:dyDescent="0.2">
      <c r="B104" s="101" t="s">
        <v>132</v>
      </c>
      <c r="C104" s="102"/>
      <c r="D104" s="102"/>
      <c r="E104" s="102"/>
      <c r="F104" s="102"/>
      <c r="G104" s="103">
        <f>SUM(G94:G103)</f>
        <v>0</v>
      </c>
      <c r="H104" s="104" t="s">
        <v>133</v>
      </c>
      <c r="I104" s="102"/>
      <c r="J104" s="102"/>
      <c r="K104" s="105"/>
      <c r="L104" s="103">
        <f>SUM(L94:L103)</f>
        <v>0</v>
      </c>
    </row>
  </sheetData>
  <mergeCells count="57">
    <mergeCell ref="B90:F90"/>
    <mergeCell ref="H90:K90"/>
    <mergeCell ref="B92:L92"/>
    <mergeCell ref="D93:F93"/>
    <mergeCell ref="I93:K93"/>
    <mergeCell ref="B104:F104"/>
    <mergeCell ref="H104:K104"/>
    <mergeCell ref="D65:F65"/>
    <mergeCell ref="I65:K65"/>
    <mergeCell ref="B76:F76"/>
    <mergeCell ref="H76:K76"/>
    <mergeCell ref="B78:L78"/>
    <mergeCell ref="D79:F79"/>
    <mergeCell ref="I79:K79"/>
    <mergeCell ref="B50:L50"/>
    <mergeCell ref="D51:F51"/>
    <mergeCell ref="I51:K51"/>
    <mergeCell ref="B62:F62"/>
    <mergeCell ref="H62:K62"/>
    <mergeCell ref="B64:L64"/>
    <mergeCell ref="C35:L35"/>
    <mergeCell ref="B36:L36"/>
    <mergeCell ref="D37:F37"/>
    <mergeCell ref="I37:K37"/>
    <mergeCell ref="B48:F48"/>
    <mergeCell ref="H48:K48"/>
    <mergeCell ref="B27:K27"/>
    <mergeCell ref="B28:G28"/>
    <mergeCell ref="H28:J28"/>
    <mergeCell ref="B29:J29"/>
    <mergeCell ref="K29:L29"/>
    <mergeCell ref="B31:G31"/>
    <mergeCell ref="H31:L31"/>
    <mergeCell ref="B24:G25"/>
    <mergeCell ref="H24:L24"/>
    <mergeCell ref="H25:L25"/>
    <mergeCell ref="B26:D26"/>
    <mergeCell ref="E26:G26"/>
    <mergeCell ref="I26:J26"/>
    <mergeCell ref="B21:G22"/>
    <mergeCell ref="H21:L21"/>
    <mergeCell ref="H22:L22"/>
    <mergeCell ref="B23:D23"/>
    <mergeCell ref="E23:G23"/>
    <mergeCell ref="I23:J23"/>
    <mergeCell ref="B13:F13"/>
    <mergeCell ref="H13:K13"/>
    <mergeCell ref="C16:L16"/>
    <mergeCell ref="B17:L17"/>
    <mergeCell ref="B18:L18"/>
    <mergeCell ref="B19:L20"/>
    <mergeCell ref="C2:L2"/>
    <mergeCell ref="B3:L4"/>
    <mergeCell ref="C5:G5"/>
    <mergeCell ref="H5:L5"/>
    <mergeCell ref="D6:F6"/>
    <mergeCell ref="I6:K6"/>
  </mergeCells>
  <dataValidations count="3">
    <dataValidation type="list" allowBlank="1" showInputMessage="1" showErrorMessage="1" sqref="H25:L25" xr:uid="{0B51E1B3-931F-465D-829E-729AE952434A}">
      <formula1>$AA$3:$AA$14</formula1>
    </dataValidation>
    <dataValidation type="list" operator="greaterThan" allowBlank="1" showInputMessage="1" showErrorMessage="1" sqref="H28:J28" xr:uid="{30DD56DE-C80B-4F98-9AB4-CA84F299C4DD}">
      <formula1>"1.2,1.3,1.4,1.5,1.6,1.8,2.5"</formula1>
    </dataValidation>
    <dataValidation type="list" allowBlank="1" showInputMessage="1" showErrorMessage="1" sqref="H22:L22" xr:uid="{E17D6F0B-8355-445B-89BE-09E5616D6D0A}">
      <formula1>$AD$3:$AD$7</formula1>
    </dataValidation>
  </dataValidations>
  <pageMargins left="0.75" right="0.75" top="0.61" bottom="1" header="0.5" footer="0.5"/>
  <pageSetup orientation="portrait" horizontalDpi="4294967294" r:id="rId1"/>
  <headerFooter alignWithMargins="0">
    <oddFooter>&amp;LFire-Lite Alarms&amp;CPage &amp;P&amp;R&amp;D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ES-200X</vt:lpstr>
      <vt:lpstr>FCPS-24FS8</vt:lpstr>
      <vt:lpstr>FCPS-24FS8 (2)</vt:lpstr>
      <vt:lpstr>'ES-200X'!Print_Area</vt:lpstr>
      <vt:lpstr>'FCPS-24FS8'!Print_Area</vt:lpstr>
      <vt:lpstr>'FCPS-24FS8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2022-01-20T13:46:52Z</cp:lastPrinted>
  <dcterms:created xsi:type="dcterms:W3CDTF">2022-01-19T21:19:12Z</dcterms:created>
  <dcterms:modified xsi:type="dcterms:W3CDTF">2022-01-20T13:48:17Z</dcterms:modified>
</cp:coreProperties>
</file>